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Sv1703\cab_行政経営課$\02-05 統計調査関係\★401刊行物\★02統計書\統計書完成版データ\統計書（平成30年版）Excelバージョン\"/>
    </mc:Choice>
  </mc:AlternateContent>
  <bookViews>
    <workbookView xWindow="840" yWindow="315" windowWidth="19155" windowHeight="7770" tabRatio="868"/>
  </bookViews>
  <sheets>
    <sheet name="P201" sheetId="2" r:id="rId1"/>
    <sheet name="P202.203" sheetId="3" r:id="rId2"/>
    <sheet name="P204.205" sheetId="4" r:id="rId3"/>
    <sheet name="P206.207" sheetId="5" r:id="rId4"/>
    <sheet name="P208～211" sheetId="6" r:id="rId5"/>
    <sheet name="P212.213" sheetId="7" r:id="rId6"/>
    <sheet name="P214～217" sheetId="8" r:id="rId7"/>
    <sheet name="P218.219" sheetId="9" r:id="rId8"/>
    <sheet name="P220.221" sheetId="10" r:id="rId9"/>
    <sheet name="P222.223" sheetId="11" r:id="rId10"/>
    <sheet name="P224.225" sheetId="12" r:id="rId11"/>
    <sheet name="P226.227" sheetId="13" r:id="rId12"/>
    <sheet name="P228.229" sheetId="14" r:id="rId13"/>
    <sheet name="P230" sheetId="15" r:id="rId14"/>
  </sheets>
  <definedNames>
    <definedName name="_xlnm.Print_Area" localSheetId="0">'P201'!$A$1:$G$49</definedName>
    <definedName name="_xlnm.Print_Area" localSheetId="1">P202.203!$A$1:$M$44</definedName>
    <definedName name="_xlnm.Print_Area" localSheetId="2">P204.205!$A$1:$O$40</definedName>
    <definedName name="_xlnm.Print_Area" localSheetId="3">P206.207!$A$1:$M$42</definedName>
    <definedName name="_xlnm.Print_Area" localSheetId="4">'P208～211'!$A$1:$L$83</definedName>
    <definedName name="_xlnm.Print_Area" localSheetId="5">P212.213!$A$1:$P$39</definedName>
    <definedName name="_xlnm.Print_Area" localSheetId="6">'P214～217'!$A$1:$N$97</definedName>
    <definedName name="_xlnm.Print_Area" localSheetId="7">P218.219!$A$1:$P$39</definedName>
    <definedName name="_xlnm.Print_Area" localSheetId="8">P220.221!$A$1:$N$43</definedName>
    <definedName name="_xlnm.Print_Area" localSheetId="9">P222.223!$A$1:$AL$42</definedName>
    <definedName name="_xlnm.Print_Area" localSheetId="10">P224.225!$A$1:$T$46</definedName>
    <definedName name="_xlnm.Print_Area" localSheetId="11">P226.227!$A$1:$P$38</definedName>
    <definedName name="_xlnm.Print_Area" localSheetId="12">P228.229!$A$1:$W$47</definedName>
    <definedName name="_xlnm.Print_Area" localSheetId="13">'P230'!$A$1:$H$26</definedName>
  </definedNames>
  <calcPr calcId="162913"/>
</workbook>
</file>

<file path=xl/calcChain.xml><?xml version="1.0" encoding="utf-8"?>
<calcChain xmlns="http://schemas.openxmlformats.org/spreadsheetml/2006/main">
  <c r="Q20" i="12" l="1"/>
  <c r="Q19" i="12"/>
  <c r="Q18" i="12"/>
  <c r="Q17" i="12"/>
  <c r="T16" i="12"/>
  <c r="S16" i="12"/>
  <c r="N16" i="12"/>
  <c r="M16" i="12" s="1"/>
  <c r="K16" i="12"/>
  <c r="F16" i="12" s="1"/>
  <c r="D16" i="12"/>
  <c r="B16" i="12" s="1"/>
  <c r="T15" i="12"/>
  <c r="T12" i="12" s="1"/>
  <c r="S15" i="12"/>
  <c r="Q15" i="12"/>
  <c r="N15" i="12"/>
  <c r="M15" i="12"/>
  <c r="K15" i="12"/>
  <c r="F15" i="12"/>
  <c r="D15" i="12"/>
  <c r="B15" i="12"/>
  <c r="T14" i="12"/>
  <c r="S14" i="12"/>
  <c r="Q14" i="12"/>
  <c r="N14" i="12"/>
  <c r="M14" i="12" s="1"/>
  <c r="K14" i="12"/>
  <c r="F14" i="12" s="1"/>
  <c r="D14" i="12"/>
  <c r="B14" i="12" s="1"/>
  <c r="Q13" i="12"/>
  <c r="N13" i="12"/>
  <c r="M13" i="12"/>
  <c r="L13" i="12"/>
  <c r="K13" i="12"/>
  <c r="F13" i="12" s="1"/>
  <c r="D13" i="12"/>
  <c r="D12" i="12" s="1"/>
  <c r="C13" i="12"/>
  <c r="B13" i="12"/>
  <c r="S12" i="12"/>
  <c r="R12" i="12"/>
  <c r="Q12" i="12"/>
  <c r="O12" i="12"/>
  <c r="N12" i="12"/>
  <c r="M12" i="12" s="1"/>
  <c r="L12" i="12"/>
  <c r="J12" i="12"/>
  <c r="I12" i="12"/>
  <c r="H12" i="12"/>
  <c r="G12" i="12"/>
  <c r="C12" i="12"/>
  <c r="B12" i="12" s="1"/>
  <c r="M11" i="12"/>
  <c r="F11" i="12"/>
  <c r="B11" i="12"/>
  <c r="K12" i="12" l="1"/>
  <c r="F12" i="12" s="1"/>
</calcChain>
</file>

<file path=xl/sharedStrings.xml><?xml version="1.0" encoding="utf-8"?>
<sst xmlns="http://schemas.openxmlformats.org/spreadsheetml/2006/main" count="1281" uniqueCount="654">
  <si>
    <t>（単位：円）</t>
  </si>
  <si>
    <t>年　度</t>
  </si>
  <si>
    <t>国民健康保険事業</t>
  </si>
  <si>
    <t>下水道事業特別会計</t>
  </si>
  <si>
    <t>歳入決算額</t>
  </si>
  <si>
    <t>歳出決算額</t>
  </si>
  <si>
    <t>後期高齢者医療特別会計</t>
  </si>
  <si>
    <t>介護保険事業特別会計</t>
  </si>
  <si>
    <t>―</t>
  </si>
  <si>
    <t>資料：各会計決算書</t>
  </si>
  <si>
    <t>総　　　　額</t>
  </si>
  <si>
    <t>市　　　　税</t>
  </si>
  <si>
    <t>地方譲与税</t>
  </si>
  <si>
    <t>利子割交付金</t>
  </si>
  <si>
    <t>配当割交付金</t>
  </si>
  <si>
    <t>株式等譲渡所得</t>
  </si>
  <si>
    <t>使用料及び手数料</t>
  </si>
  <si>
    <t>国庫支出金</t>
  </si>
  <si>
    <t>（単位：千円）</t>
  </si>
  <si>
    <t>ゴルフ場利用</t>
  </si>
  <si>
    <t>地方特例交付金</t>
  </si>
  <si>
    <t>地 方 交 付 税</t>
  </si>
  <si>
    <t>交通安全対策</t>
  </si>
  <si>
    <t>特別交付金</t>
  </si>
  <si>
    <t>繰　　入　　金</t>
  </si>
  <si>
    <t>繰　　越　　金</t>
  </si>
  <si>
    <t>諸　　収　　入</t>
  </si>
  <si>
    <t>市　　　　　債</t>
  </si>
  <si>
    <t>消費税交付金</t>
  </si>
  <si>
    <t>資料：一般会計決算附属書類</t>
  </si>
  <si>
    <t>総　　　額</t>
  </si>
  <si>
    <t>議　会　費</t>
  </si>
  <si>
    <t>総　務　費</t>
  </si>
  <si>
    <t>民　生　費</t>
  </si>
  <si>
    <t>衛　生　費</t>
  </si>
  <si>
    <t>労　働　費</t>
  </si>
  <si>
    <t>人　件　費</t>
  </si>
  <si>
    <t>物　件　費</t>
  </si>
  <si>
    <t>維持補修費</t>
  </si>
  <si>
    <t>扶　助　費</t>
  </si>
  <si>
    <t>補助費等</t>
  </si>
  <si>
    <t>農　業　費</t>
  </si>
  <si>
    <t>商　工　費</t>
  </si>
  <si>
    <t>土　木　費</t>
  </si>
  <si>
    <t>消　防　費</t>
  </si>
  <si>
    <t>教　育　費</t>
  </si>
  <si>
    <t>災害復旧費</t>
  </si>
  <si>
    <t>公　債　費</t>
  </si>
  <si>
    <t>　　　　　資料：一般会計決算附属書類</t>
  </si>
  <si>
    <t>積　立　費</t>
  </si>
  <si>
    <t>貸　付　金</t>
  </si>
  <si>
    <t>繰　出　金</t>
  </si>
  <si>
    <t>住民基本台帳</t>
  </si>
  <si>
    <t>人　　　　口</t>
  </si>
  <si>
    <t>市町村類型</t>
  </si>
  <si>
    <t>歳入総額</t>
  </si>
  <si>
    <t>歳出総額</t>
  </si>
  <si>
    <t>差　 引　 額</t>
  </si>
  <si>
    <t xml:space="preserve"> Ⅳ－３</t>
  </si>
  <si>
    <t>　〃</t>
  </si>
  <si>
    <t xml:space="preserve"> Ⅳ－１</t>
  </si>
  <si>
    <t>財政規模</t>
  </si>
  <si>
    <t>財政力指数</t>
  </si>
  <si>
    <t>実質収支比率</t>
  </si>
  <si>
    <t>経常収支比率</t>
  </si>
  <si>
    <t>翌年度へ繰り</t>
  </si>
  <si>
    <t>越すべき財源</t>
  </si>
  <si>
    <t>実質収支</t>
  </si>
  <si>
    <t>単年度収支</t>
  </si>
  <si>
    <t>積　 立　 金</t>
  </si>
  <si>
    <t>繰上償還金</t>
  </si>
  <si>
    <t>積立金とり</t>
  </si>
  <si>
    <t>くずし額</t>
  </si>
  <si>
    <t>－</t>
  </si>
  <si>
    <t>積立金現在高</t>
  </si>
  <si>
    <t>地方債現在高</t>
  </si>
  <si>
    <t>東久留米市</t>
  </si>
  <si>
    <t>武蔵村山市</t>
  </si>
  <si>
    <t>あきる野市</t>
  </si>
  <si>
    <t>市　　名</t>
  </si>
  <si>
    <t>農林水産業費</t>
  </si>
  <si>
    <t>立　川　市</t>
  </si>
  <si>
    <t>三　鷹　市</t>
  </si>
  <si>
    <t>青　梅　市</t>
  </si>
  <si>
    <t>府　中　市</t>
  </si>
  <si>
    <t>昭　島　市</t>
  </si>
  <si>
    <t>調　布　市</t>
  </si>
  <si>
    <t>町　田　市</t>
  </si>
  <si>
    <t>小　平　市</t>
  </si>
  <si>
    <t>日　野　市</t>
  </si>
  <si>
    <t>国　立　市</t>
  </si>
  <si>
    <t>福　生　市</t>
  </si>
  <si>
    <t>狛　江　市</t>
  </si>
  <si>
    <t>清　瀬　市</t>
  </si>
  <si>
    <t>多　摩　市</t>
  </si>
  <si>
    <t>稲　城　市</t>
  </si>
  <si>
    <t>羽　村　市</t>
  </si>
  <si>
    <t>諸支出金</t>
  </si>
  <si>
    <t>予　備　費</t>
  </si>
  <si>
    <t>区　　　分</t>
  </si>
  <si>
    <t>国民健康保険事業特別会計</t>
  </si>
  <si>
    <t>歳　入　総　額</t>
  </si>
  <si>
    <t>国民健康保険税</t>
  </si>
  <si>
    <t>一 部 負 担 金</t>
  </si>
  <si>
    <t>国 庫 支 出 金</t>
  </si>
  <si>
    <t>療養給付費等交付金</t>
  </si>
  <si>
    <t>前期高齢者交付金</t>
  </si>
  <si>
    <t>都　支　出　金</t>
  </si>
  <si>
    <t>共同事業交付金</t>
  </si>
  <si>
    <t>財　産　収　入</t>
  </si>
  <si>
    <t>歳　出　総　額</t>
  </si>
  <si>
    <t>総　　務　　費</t>
  </si>
  <si>
    <t>保険給付費</t>
  </si>
  <si>
    <t>後期高齢者支援金等</t>
  </si>
  <si>
    <t>前期高齢者納付金等</t>
  </si>
  <si>
    <t>老人保健拠出金</t>
  </si>
  <si>
    <t>介 護 納 付 金</t>
  </si>
  <si>
    <t>共同事業拠出金</t>
  </si>
  <si>
    <t>保 健 事 業 費</t>
  </si>
  <si>
    <t>基 金 積 立 金</t>
  </si>
  <si>
    <t>公　　債　　費</t>
  </si>
  <si>
    <t>予　　備　　費</t>
  </si>
  <si>
    <t>支払基金交付金</t>
  </si>
  <si>
    <t>諸　支　出　金</t>
  </si>
  <si>
    <t>資料：決算書</t>
  </si>
  <si>
    <t>保　　険　　料</t>
  </si>
  <si>
    <t>寄　　附　　金</t>
  </si>
  <si>
    <t>地域支援事業費</t>
  </si>
  <si>
    <t>分担金及び負担金</t>
  </si>
  <si>
    <t>下　水　道　費</t>
  </si>
  <si>
    <t>広域連合納付金</t>
  </si>
  <si>
    <t>保 険 事 業 費</t>
  </si>
  <si>
    <t>葬 祭 事 業 費</t>
  </si>
  <si>
    <t>総　　　　　面　　　　　積</t>
  </si>
  <si>
    <t>行　　　　　　　　　　　　政</t>
  </si>
  <si>
    <t>総　　　　　 面　　　　　 積</t>
  </si>
  <si>
    <t>総　面　積</t>
  </si>
  <si>
    <t>土地面積</t>
  </si>
  <si>
    <t>建物面積</t>
  </si>
  <si>
    <t>地上権（㎡）</t>
  </si>
  <si>
    <t>有価証券</t>
  </si>
  <si>
    <t>出資による</t>
  </si>
  <si>
    <t>基　金　額</t>
  </si>
  <si>
    <t>資料：決算書、財産に関する調書</t>
  </si>
  <si>
    <t>各年３月31日（単位：㎡）</t>
  </si>
  <si>
    <t>財　　　　　　　　　　　　産</t>
  </si>
  <si>
    <t>普　　通　　財　　産</t>
  </si>
  <si>
    <t>公　　共　　用　　財　　産</t>
  </si>
  <si>
    <t>給　　与　　所　　得　　者</t>
  </si>
  <si>
    <t>営　　業　　所　　得　　者</t>
  </si>
  <si>
    <t>納税義務者数</t>
  </si>
  <si>
    <t>総所得金額等</t>
  </si>
  <si>
    <t>構 成 比</t>
  </si>
  <si>
    <t>％</t>
  </si>
  <si>
    <t>そ　の　他　の　所　得　者</t>
  </si>
  <si>
    <t>総　　　　　　　　　　　　　数</t>
  </si>
  <si>
    <t>年　次</t>
  </si>
  <si>
    <t>職</t>
  </si>
  <si>
    <t>総　　　数</t>
  </si>
  <si>
    <t>一般行政職</t>
  </si>
  <si>
    <t>税　務　職</t>
  </si>
  <si>
    <t>医　　　師</t>
  </si>
  <si>
    <t>歯科医師職</t>
  </si>
  <si>
    <t>薬　剤　師</t>
  </si>
  <si>
    <t>医療技術職</t>
  </si>
  <si>
    <t>看護・保健職</t>
  </si>
  <si>
    <t>総　数</t>
  </si>
  <si>
    <t>市　　　　民　　　　相　　　　談</t>
  </si>
  <si>
    <t>特</t>
  </si>
  <si>
    <t>総　　数</t>
  </si>
  <si>
    <t>市　　政</t>
  </si>
  <si>
    <t>一　　般</t>
  </si>
  <si>
    <t>法　　律</t>
  </si>
  <si>
    <t>種</t>
  </si>
  <si>
    <t>福　 祉　 職</t>
  </si>
  <si>
    <t>消　 防　 職</t>
  </si>
  <si>
    <t>企　 業　 職</t>
  </si>
  <si>
    <t>技能労務職</t>
  </si>
  <si>
    <t>教　 育　 職</t>
  </si>
  <si>
    <t>平均給料月額</t>
  </si>
  <si>
    <t>平均経験年数</t>
  </si>
  <si>
    <t>百円</t>
  </si>
  <si>
    <t>年　月</t>
  </si>
  <si>
    <t>19　 1</t>
  </si>
  <si>
    <t>17　 8</t>
  </si>
  <si>
    <t>17　 5</t>
  </si>
  <si>
    <t>16　 3</t>
  </si>
  <si>
    <t>15　11</t>
  </si>
  <si>
    <t>15　 8</t>
  </si>
  <si>
    <t>資料：職員課</t>
  </si>
  <si>
    <t>別　　　　　　　　　　　　　 相　　　　　　　　　　　　　 談</t>
  </si>
  <si>
    <t>税　　務</t>
  </si>
  <si>
    <t>交通事故</t>
  </si>
  <si>
    <t>行　　政</t>
  </si>
  <si>
    <t>家　　庭</t>
  </si>
  <si>
    <t>市　　　　　　　　　　　　　　　　　　民</t>
  </si>
  <si>
    <t>戸　　 籍　　 事　　 務</t>
  </si>
  <si>
    <t>住　　 民　　 基　　 本　　 台　　 帳</t>
  </si>
  <si>
    <t>届　　出</t>
  </si>
  <si>
    <t>謄 抄 本</t>
  </si>
  <si>
    <t>等 交 付</t>
  </si>
  <si>
    <t>そ の 他</t>
  </si>
  <si>
    <t>転 入 届</t>
  </si>
  <si>
    <t>転 出 届</t>
  </si>
  <si>
    <t>転 居 届</t>
  </si>
  <si>
    <t>世　　帯</t>
  </si>
  <si>
    <t>変 更 届</t>
  </si>
  <si>
    <t>東部出張所</t>
  </si>
  <si>
    <t>西部出張所</t>
  </si>
  <si>
    <t>動く市役所</t>
  </si>
  <si>
    <t>市民文化会館</t>
  </si>
  <si>
    <t>市民総合体育館</t>
  </si>
  <si>
    <t>年　　度</t>
  </si>
  <si>
    <t>福　　　祉　　　会　　　館</t>
  </si>
  <si>
    <t>地域センター</t>
  </si>
  <si>
    <t>和室ホール</t>
  </si>
  <si>
    <t>（高齢者）</t>
  </si>
  <si>
    <t>娯楽室・風呂</t>
  </si>
  <si>
    <t>集会施設</t>
  </si>
  <si>
    <t>中　　央</t>
  </si>
  <si>
    <t>利 用 者</t>
  </si>
  <si>
    <t>貸出件数</t>
  </si>
  <si>
    <t>館　　数</t>
  </si>
  <si>
    <t>利用者数</t>
  </si>
  <si>
    <t>１日平均</t>
  </si>
  <si>
    <t>（単位：件）</t>
  </si>
  <si>
    <t>他　　課　　関　　係</t>
  </si>
  <si>
    <t>事　　　務</t>
  </si>
  <si>
    <t>印　鑑　登　録　事　務</t>
  </si>
  <si>
    <t>利用状況</t>
  </si>
  <si>
    <t>課別届出</t>
  </si>
  <si>
    <t>税務等収納</t>
  </si>
  <si>
    <t>税務証明</t>
  </si>
  <si>
    <t>閲　　覧</t>
  </si>
  <si>
    <t>証明書交付</t>
  </si>
  <si>
    <t>登　　録</t>
  </si>
  <si>
    <t>資料：市民課</t>
  </si>
  <si>
    <t>小　　川</t>
  </si>
  <si>
    <t>花小金井北</t>
  </si>
  <si>
    <t>上　　宿</t>
  </si>
  <si>
    <t>上 水 南</t>
  </si>
  <si>
    <t>小川西町</t>
  </si>
  <si>
    <t>花小金井南</t>
  </si>
  <si>
    <t>仲　　町</t>
  </si>
  <si>
    <t>津　　田</t>
  </si>
  <si>
    <t>大　　沼</t>
  </si>
  <si>
    <t>鈴　　木</t>
  </si>
  <si>
    <t>プ　ー　ル　（ 人 ）</t>
  </si>
  <si>
    <t>中央公園</t>
  </si>
  <si>
    <t>登　　　録　　　者　　　数</t>
  </si>
  <si>
    <t>貸　　出　　資　　料　　数</t>
  </si>
  <si>
    <t>人　　　　数</t>
  </si>
  <si>
    <t>登　 録　 率</t>
  </si>
  <si>
    <t>資　料　数</t>
  </si>
  <si>
    <t>１日平均資料数</t>
  </si>
  <si>
    <t>萩　山</t>
  </si>
  <si>
    <t>(人)</t>
  </si>
  <si>
    <t>卓球室</t>
  </si>
  <si>
    <t>市民総合体育館(プールは除く)</t>
  </si>
  <si>
    <t>天　　神</t>
  </si>
  <si>
    <t>小 川 西</t>
  </si>
  <si>
    <t>日　　数</t>
  </si>
  <si>
    <t>人　　員</t>
  </si>
  <si>
    <t xml:space="preserve"> </t>
  </si>
  <si>
    <t>所　　蔵　　資　　料　　数</t>
  </si>
  <si>
    <t>市民１人当たり</t>
  </si>
  <si>
    <t>貸出資料数</t>
  </si>
  <si>
    <t>市内在住登録者１人</t>
  </si>
  <si>
    <t>当たり貸出資料数</t>
  </si>
  <si>
    <t>資料１点当たり</t>
  </si>
  <si>
    <t>貸 出 回 数</t>
  </si>
  <si>
    <t>一　般　書</t>
  </si>
  <si>
    <t>児　童　書</t>
  </si>
  <si>
    <t>資料：図書館事業概要、中央図書館</t>
  </si>
  <si>
    <t>分　　　類</t>
  </si>
  <si>
    <t>一　　　　　　　般　　　　　　　書</t>
  </si>
  <si>
    <t>所 蔵 資 料 数</t>
  </si>
  <si>
    <t>構　 成　 比</t>
  </si>
  <si>
    <t>総　　　　　数</t>
  </si>
  <si>
    <t>中　　　央</t>
  </si>
  <si>
    <t>仲　　　町</t>
  </si>
  <si>
    <t>児　　　　　　　童　　　　　　　書</t>
  </si>
  <si>
    <t>貸 出 資 料 数</t>
  </si>
  <si>
    <t>分　　　　　　室</t>
  </si>
  <si>
    <t>その他</t>
  </si>
  <si>
    <t>喜　　　　平</t>
  </si>
  <si>
    <t>上　　　　宿</t>
  </si>
  <si>
    <t>津　　　　田</t>
  </si>
  <si>
    <t>大　　　　沼</t>
  </si>
  <si>
    <t>上水南</t>
  </si>
  <si>
    <t>４　月</t>
  </si>
  <si>
    <t>５　月</t>
  </si>
  <si>
    <t>６　月</t>
  </si>
  <si>
    <t>７　月</t>
  </si>
  <si>
    <t>８　月</t>
  </si>
  <si>
    <t>９　月</t>
  </si>
  <si>
    <t>10　月</t>
  </si>
  <si>
    <t>11　月</t>
  </si>
  <si>
    <t>12　月</t>
  </si>
  <si>
    <t>１　月</t>
  </si>
  <si>
    <t>２　月</t>
  </si>
  <si>
    <t>３　月</t>
  </si>
  <si>
    <t>１．財    政</t>
    <phoneticPr fontId="29"/>
  </si>
  <si>
    <t>割　交　付　金</t>
    <phoneticPr fontId="29"/>
  </si>
  <si>
    <t>普 通 建 設
事　業　費</t>
    <phoneticPr fontId="29"/>
  </si>
  <si>
    <t>失 業 対 策
事　業　費</t>
    <phoneticPr fontId="29"/>
  </si>
  <si>
    <t>投 資 及 び
出　資　金</t>
    <phoneticPr fontId="29"/>
  </si>
  <si>
    <t xml:space="preserve">      決  算  状  況</t>
    <phoneticPr fontId="29"/>
  </si>
  <si>
    <t>収 益 事 業</t>
    <phoneticPr fontId="29"/>
  </si>
  <si>
    <t>債 務 負 担</t>
    <phoneticPr fontId="29"/>
  </si>
  <si>
    <t>標　　準</t>
    <phoneticPr fontId="29"/>
  </si>
  <si>
    <t>基 準 財 政</t>
    <phoneticPr fontId="29"/>
  </si>
  <si>
    <t>収  入  額</t>
    <phoneticPr fontId="29"/>
  </si>
  <si>
    <t>債　　　権</t>
    <phoneticPr fontId="29"/>
  </si>
  <si>
    <t>権　　利</t>
    <phoneticPr fontId="29"/>
  </si>
  <si>
    <t>基　　　金</t>
    <phoneticPr fontId="29"/>
  </si>
  <si>
    <t>　公　　用　　財　　産</t>
    <rPh sb="4" eb="5">
      <t>ヨウ</t>
    </rPh>
    <rPh sb="7" eb="8">
      <t>ザイ</t>
    </rPh>
    <rPh sb="10" eb="11">
      <t>サン</t>
    </rPh>
    <phoneticPr fontId="29"/>
  </si>
  <si>
    <t>総　　　　　数</t>
    <phoneticPr fontId="29"/>
  </si>
  <si>
    <t>　10万超～ 100万以下</t>
    <phoneticPr fontId="29"/>
  </si>
  <si>
    <t>納税義務者
1人当たり</t>
    <phoneticPr fontId="29"/>
  </si>
  <si>
    <t>　　　納税義務者等の状況</t>
    <phoneticPr fontId="29"/>
  </si>
  <si>
    <t>２．行　　政</t>
    <phoneticPr fontId="29"/>
  </si>
  <si>
    <t xml:space="preserve">      員　　　　　数</t>
    <phoneticPr fontId="29"/>
  </si>
  <si>
    <t xml:space="preserve">      設  利  用  状  況</t>
    <phoneticPr fontId="29"/>
  </si>
  <si>
    <t xml:space="preserve">      利  用  状  況</t>
    <phoneticPr fontId="29"/>
  </si>
  <si>
    <t>資料：図書館事業概要、中央図書館</t>
    <phoneticPr fontId="29"/>
  </si>
  <si>
    <t>特  別  会  計</t>
    <phoneticPr fontId="29"/>
  </si>
  <si>
    <t xml:space="preserve">      計 当 初 予 算（歳入）</t>
    <phoneticPr fontId="29"/>
  </si>
  <si>
    <t xml:space="preserve">      計 当 初 予 算（歳入）続き</t>
    <phoneticPr fontId="29"/>
  </si>
  <si>
    <t>　　　計 当 初 予 算（歳出）</t>
    <phoneticPr fontId="29"/>
  </si>
  <si>
    <t>　　　（土 地 及 び 建 物）</t>
    <phoneticPr fontId="29"/>
  </si>
  <si>
    <t>総 面 積</t>
    <phoneticPr fontId="29"/>
  </si>
  <si>
    <t>武道館
（人）</t>
    <phoneticPr fontId="29"/>
  </si>
  <si>
    <t xml:space="preserve">       出 資 料 数 推 移</t>
    <phoneticPr fontId="29"/>
  </si>
  <si>
    <t xml:space="preserve">      資料数・貸出資料数</t>
    <phoneticPr fontId="29"/>
  </si>
  <si>
    <t xml:space="preserve">      事　　　　　務</t>
    <phoneticPr fontId="29"/>
  </si>
  <si>
    <t>100　～　 200</t>
    <phoneticPr fontId="29"/>
  </si>
  <si>
    <t>200　～　 300</t>
    <phoneticPr fontId="29"/>
  </si>
  <si>
    <t>300　～　 400</t>
    <phoneticPr fontId="29"/>
  </si>
  <si>
    <t>400　～　 550</t>
    <phoneticPr fontId="29"/>
  </si>
  <si>
    <t>550　～　 700</t>
    <phoneticPr fontId="29"/>
  </si>
  <si>
    <t>700　～ 1 000</t>
    <phoneticPr fontId="29"/>
  </si>
  <si>
    <t>武 蔵 野 市</t>
    <phoneticPr fontId="29"/>
  </si>
  <si>
    <t>小 金 井 市</t>
    <phoneticPr fontId="29"/>
  </si>
  <si>
    <t>東 村 山 市</t>
    <phoneticPr fontId="29"/>
  </si>
  <si>
    <t>国 分 寺 市</t>
    <phoneticPr fontId="29"/>
  </si>
  <si>
    <t>東 大 和 市</t>
    <phoneticPr fontId="29"/>
  </si>
  <si>
    <t>西 東 京 市</t>
    <phoneticPr fontId="29"/>
  </si>
  <si>
    <t>八 王 子 市</t>
    <phoneticPr fontId="29"/>
  </si>
  <si>
    <t>立  川  市</t>
    <phoneticPr fontId="29"/>
  </si>
  <si>
    <t>三  鷹  市</t>
    <phoneticPr fontId="29"/>
  </si>
  <si>
    <t>青  梅  市</t>
    <phoneticPr fontId="29"/>
  </si>
  <si>
    <t>府  中  市</t>
    <phoneticPr fontId="29"/>
  </si>
  <si>
    <t>調  布  市</t>
    <phoneticPr fontId="29"/>
  </si>
  <si>
    <t>昭  島  市</t>
    <phoneticPr fontId="29"/>
  </si>
  <si>
    <t>町  田  市</t>
    <phoneticPr fontId="29"/>
  </si>
  <si>
    <t>小  平  市</t>
    <phoneticPr fontId="29"/>
  </si>
  <si>
    <t>日  野  市</t>
    <phoneticPr fontId="29"/>
  </si>
  <si>
    <t>国  立  市</t>
    <phoneticPr fontId="29"/>
  </si>
  <si>
    <t>福  生  市</t>
    <phoneticPr fontId="29"/>
  </si>
  <si>
    <t>狛  江  市</t>
    <phoneticPr fontId="29"/>
  </si>
  <si>
    <t>清  瀬  市</t>
    <phoneticPr fontId="29"/>
  </si>
  <si>
    <t>多  摩  市</t>
    <phoneticPr fontId="29"/>
  </si>
  <si>
    <t>稲  城  市</t>
    <phoneticPr fontId="29"/>
  </si>
  <si>
    <t>羽  村  市</t>
    <phoneticPr fontId="29"/>
  </si>
  <si>
    <t>市  名</t>
    <phoneticPr fontId="29"/>
  </si>
  <si>
    <t>地    方
譲 与 税</t>
    <phoneticPr fontId="29"/>
  </si>
  <si>
    <t>利  子  割
交  付  金</t>
    <phoneticPr fontId="29"/>
  </si>
  <si>
    <t>配 当 割
交 付 金</t>
    <phoneticPr fontId="29"/>
  </si>
  <si>
    <t>株式等譲渡
所得割交付金</t>
    <phoneticPr fontId="29"/>
  </si>
  <si>
    <t>地    方
消 費 税
交 付 金</t>
    <phoneticPr fontId="29"/>
  </si>
  <si>
    <t>ゴルフ場
利 用 税
交 付 金</t>
    <phoneticPr fontId="29"/>
  </si>
  <si>
    <t>自 動 車
取 得 税
交 付 金</t>
    <phoneticPr fontId="29"/>
  </si>
  <si>
    <t>地    方
特    例
交 付 金</t>
    <phoneticPr fontId="29"/>
  </si>
  <si>
    <t>地    方
交 付 税</t>
    <phoneticPr fontId="29"/>
  </si>
  <si>
    <t>地方消費税
交  付  金</t>
    <phoneticPr fontId="29"/>
  </si>
  <si>
    <t>税 交 付 金</t>
    <phoneticPr fontId="29"/>
  </si>
  <si>
    <t>自動車取得税
交  付  金</t>
    <phoneticPr fontId="29"/>
  </si>
  <si>
    <t>使用料及び
手  数  料</t>
    <phoneticPr fontId="29"/>
  </si>
  <si>
    <t>分担金及び
負  担  金</t>
    <phoneticPr fontId="29"/>
  </si>
  <si>
    <t>市　　　　債</t>
    <phoneticPr fontId="29"/>
  </si>
  <si>
    <t>諸 　収 　入</t>
    <phoneticPr fontId="29"/>
  </si>
  <si>
    <t>繰 　越　 金</t>
    <phoneticPr fontId="29"/>
  </si>
  <si>
    <t>繰　 入　 金</t>
    <phoneticPr fontId="29"/>
  </si>
  <si>
    <t>寄　 付　 金</t>
    <phoneticPr fontId="29"/>
  </si>
  <si>
    <t>特 別 地 方</t>
    <phoneticPr fontId="29"/>
  </si>
  <si>
    <t>財 産 収 入</t>
    <phoneticPr fontId="29"/>
  </si>
  <si>
    <t>都 支 出 金</t>
    <phoneticPr fontId="29"/>
  </si>
  <si>
    <t xml:space="preserve">    グ　　　 ラ　　　 ウ        ン　  　</t>
    <phoneticPr fontId="29"/>
  </si>
  <si>
    <t>使 用 料 及
び 手 数 料</t>
    <phoneticPr fontId="29"/>
  </si>
  <si>
    <t>分 担 金 及
び 負 担 金</t>
    <phoneticPr fontId="29"/>
  </si>
  <si>
    <t>都 支 出 金</t>
    <phoneticPr fontId="29"/>
  </si>
  <si>
    <t>財 産 収 入</t>
    <phoneticPr fontId="29"/>
  </si>
  <si>
    <t>繰  越  金</t>
    <phoneticPr fontId="29"/>
  </si>
  <si>
    <t>繰  入  金</t>
    <phoneticPr fontId="29"/>
  </si>
  <si>
    <t>寄  附  金</t>
    <phoneticPr fontId="29"/>
  </si>
  <si>
    <t>諸  収  入</t>
    <phoneticPr fontId="29"/>
  </si>
  <si>
    <t>市      債</t>
    <phoneticPr fontId="29"/>
  </si>
  <si>
    <t>総　 　記　 　類</t>
    <phoneticPr fontId="29"/>
  </si>
  <si>
    <t>哲学・宗教等</t>
    <phoneticPr fontId="29"/>
  </si>
  <si>
    <t>歴史・地理学</t>
    <phoneticPr fontId="29"/>
  </si>
  <si>
    <t>社会・教育</t>
    <phoneticPr fontId="29"/>
  </si>
  <si>
    <t>自然科学</t>
    <phoneticPr fontId="29"/>
  </si>
  <si>
    <t>工業・家事</t>
    <phoneticPr fontId="29"/>
  </si>
  <si>
    <t>産　  　　　　業</t>
    <phoneticPr fontId="29"/>
  </si>
  <si>
    <t>芸術・スポーツ</t>
    <phoneticPr fontId="29"/>
  </si>
  <si>
    <t>語　 　　　　学</t>
    <phoneticPr fontId="29"/>
  </si>
  <si>
    <t>文　　   　　学</t>
    <phoneticPr fontId="29"/>
  </si>
  <si>
    <t>地 域 行 政 資 料</t>
    <phoneticPr fontId="29"/>
  </si>
  <si>
    <t>雑　　　　  　誌</t>
    <phoneticPr fontId="29"/>
  </si>
  <si>
    <t>視 聴 覚 資 料</t>
    <phoneticPr fontId="29"/>
  </si>
  <si>
    <t>絵　　  　　　本</t>
    <phoneticPr fontId="29"/>
  </si>
  <si>
    <t>紙　 　芝　 　居</t>
    <phoneticPr fontId="29"/>
  </si>
  <si>
    <t>そ　 　の　 　他</t>
    <phoneticPr fontId="29"/>
  </si>
  <si>
    <t>小 川 西 町</t>
    <phoneticPr fontId="29"/>
  </si>
  <si>
    <t>花 小 金 井</t>
    <phoneticPr fontId="29"/>
  </si>
  <si>
    <t xml:space="preserve">         地　　　   　　   　　区</t>
    <phoneticPr fontId="29"/>
  </si>
  <si>
    <t xml:space="preserve">                    館</t>
    <phoneticPr fontId="29"/>
  </si>
  <si>
    <t xml:space="preserve">      歳 入 決 算 額</t>
    <phoneticPr fontId="29"/>
  </si>
  <si>
    <t xml:space="preserve">      歳 出 決 算 額</t>
    <phoneticPr fontId="29"/>
  </si>
  <si>
    <t xml:space="preserve">      別 歳 出 決 算 額</t>
    <phoneticPr fontId="29"/>
  </si>
  <si>
    <t>総    額</t>
    <phoneticPr fontId="29"/>
  </si>
  <si>
    <t>市    税</t>
    <phoneticPr fontId="29"/>
  </si>
  <si>
    <t>一  般  会  計</t>
    <phoneticPr fontId="29"/>
  </si>
  <si>
    <t>歳 入 歳 出</t>
    <phoneticPr fontId="29"/>
  </si>
  <si>
    <t>実　　　質</t>
    <phoneticPr fontId="29"/>
  </si>
  <si>
    <t>収　入  額</t>
    <phoneticPr fontId="29"/>
  </si>
  <si>
    <t>行  為　額</t>
    <phoneticPr fontId="29"/>
  </si>
  <si>
    <t>交 通 安 全</t>
    <phoneticPr fontId="29"/>
  </si>
  <si>
    <t>対 策 特 別</t>
    <phoneticPr fontId="29"/>
  </si>
  <si>
    <t>交  付  金</t>
    <phoneticPr fontId="29"/>
  </si>
  <si>
    <t>国 有 提 供</t>
    <phoneticPr fontId="29"/>
  </si>
  <si>
    <t>施 設 助 成</t>
    <phoneticPr fontId="29"/>
  </si>
  <si>
    <t>交  付  金</t>
    <phoneticPr fontId="29"/>
  </si>
  <si>
    <t>後期高齢者医療保険料</t>
    <phoneticPr fontId="29"/>
  </si>
  <si>
    <t>基 金 数</t>
    <phoneticPr fontId="29"/>
  </si>
  <si>
    <t>課 税 標 準 額</t>
    <phoneticPr fontId="29"/>
  </si>
  <si>
    <t>の 　階 　層</t>
    <phoneticPr fontId="29"/>
  </si>
  <si>
    <t>10 万 円 以 下</t>
    <phoneticPr fontId="29"/>
  </si>
  <si>
    <t>1 000 万 円 超</t>
    <phoneticPr fontId="29"/>
  </si>
  <si>
    <t>登 記・
成年後見</t>
    <phoneticPr fontId="29"/>
  </si>
  <si>
    <t xml:space="preserve"> 人 権・
身の上</t>
    <phoneticPr fontId="29"/>
  </si>
  <si>
    <t xml:space="preserve">  年 金・
労 務</t>
    <phoneticPr fontId="29"/>
  </si>
  <si>
    <t xml:space="preserve"> 住 宅・
不動産</t>
    <phoneticPr fontId="29"/>
  </si>
  <si>
    <t xml:space="preserve"> 相続･暮ら
しの手続</t>
    <phoneticPr fontId="29"/>
  </si>
  <si>
    <t xml:space="preserve">      利 用 状 況 （続 き）</t>
    <phoneticPr fontId="29"/>
  </si>
  <si>
    <t>小  川</t>
    <phoneticPr fontId="29"/>
  </si>
  <si>
    <t xml:space="preserve">      受  付  状  況</t>
    <phoneticPr fontId="29"/>
  </si>
  <si>
    <t>負 担 比 率</t>
    <rPh sb="0" eb="1">
      <t>フ</t>
    </rPh>
    <rPh sb="2" eb="3">
      <t>ユタカ</t>
    </rPh>
    <rPh sb="4" eb="5">
      <t>ヒ</t>
    </rPh>
    <rPh sb="6" eb="7">
      <t>リツ</t>
    </rPh>
    <phoneticPr fontId="29"/>
  </si>
  <si>
    <t>各年４月１日</t>
    <phoneticPr fontId="29"/>
  </si>
  <si>
    <t>（注）公債費負担比率は、平成25年までは公債費比率となる。</t>
    <rPh sb="1" eb="2">
      <t>チュウ</t>
    </rPh>
    <rPh sb="3" eb="6">
      <t>コウサイヒ</t>
    </rPh>
    <rPh sb="6" eb="8">
      <t>フタン</t>
    </rPh>
    <rPh sb="8" eb="10">
      <t>ヒリツ</t>
    </rPh>
    <rPh sb="12" eb="14">
      <t>ヘイセイ</t>
    </rPh>
    <rPh sb="16" eb="17">
      <t>ネン</t>
    </rPh>
    <phoneticPr fontId="29"/>
  </si>
  <si>
    <t>国・都等</t>
    <rPh sb="3" eb="4">
      <t>トウ</t>
    </rPh>
    <phoneticPr fontId="29"/>
  </si>
  <si>
    <t>―</t>
    <phoneticPr fontId="29"/>
  </si>
  <si>
    <t xml:space="preserve">               課</t>
    <phoneticPr fontId="29"/>
  </si>
  <si>
    <t>外国人登録
事　　　務</t>
    <phoneticPr fontId="29"/>
  </si>
  <si>
    <t>（再掲）
自動交付機</t>
    <phoneticPr fontId="29"/>
  </si>
  <si>
    <t>本     庁</t>
    <phoneticPr fontId="29"/>
  </si>
  <si>
    <t>大沼公民館･図書館</t>
    <phoneticPr fontId="29"/>
  </si>
  <si>
    <t>小川町一丁目地域
センター・児童館</t>
    <phoneticPr fontId="29"/>
  </si>
  <si>
    <t xml:space="preserve">  23</t>
    <phoneticPr fontId="29"/>
  </si>
  <si>
    <t xml:space="preserve">  24</t>
    <phoneticPr fontId="29"/>
  </si>
  <si>
    <t xml:space="preserve">  25</t>
    <phoneticPr fontId="29"/>
  </si>
  <si>
    <t xml:space="preserve">  26</t>
    <phoneticPr fontId="29"/>
  </si>
  <si>
    <t xml:space="preserve">  27</t>
    <phoneticPr fontId="29"/>
  </si>
  <si>
    <t xml:space="preserve">  22</t>
    <phoneticPr fontId="29"/>
  </si>
  <si>
    <t xml:space="preserve">  23</t>
    <phoneticPr fontId="29"/>
  </si>
  <si>
    <t xml:space="preserve">  24</t>
    <phoneticPr fontId="29"/>
  </si>
  <si>
    <t xml:space="preserve">  26</t>
    <phoneticPr fontId="29"/>
  </si>
  <si>
    <t xml:space="preserve">  21</t>
    <phoneticPr fontId="29"/>
  </si>
  <si>
    <t xml:space="preserve">  22</t>
    <phoneticPr fontId="29"/>
  </si>
  <si>
    <t>基 準 財 政</t>
    <phoneticPr fontId="29"/>
  </si>
  <si>
    <t>需　要　額</t>
    <phoneticPr fontId="29"/>
  </si>
  <si>
    <t>公　債　費</t>
    <rPh sb="0" eb="1">
      <t>コウ</t>
    </rPh>
    <rPh sb="2" eb="3">
      <t>サイ</t>
    </rPh>
    <rPh sb="4" eb="5">
      <t>ヒ</t>
    </rPh>
    <phoneticPr fontId="29"/>
  </si>
  <si>
    <t>住 民 票</t>
    <phoneticPr fontId="29"/>
  </si>
  <si>
    <t>等 交 付</t>
    <phoneticPr fontId="29"/>
  </si>
  <si>
    <t xml:space="preserve">      仲町図書館は、平成24年２月から休館以降、仲町公民館で貸出を実施。</t>
    <phoneticPr fontId="29"/>
  </si>
  <si>
    <t xml:space="preserve">      平成27年３月開館。</t>
    <phoneticPr fontId="29"/>
  </si>
  <si>
    <t xml:space="preserve"> 資料：市町村地方財政状況調査、財政課</t>
    <phoneticPr fontId="29"/>
  </si>
  <si>
    <t>諸支出金</t>
    <rPh sb="3" eb="4">
      <t>キン</t>
    </rPh>
    <phoneticPr fontId="29"/>
  </si>
  <si>
    <t xml:space="preserve">    16</t>
    <phoneticPr fontId="29"/>
  </si>
  <si>
    <t xml:space="preserve">    51</t>
    <phoneticPr fontId="29"/>
  </si>
  <si>
    <t xml:space="preserve"> 58</t>
    <phoneticPr fontId="29"/>
  </si>
  <si>
    <t xml:space="preserve"> 66</t>
    <phoneticPr fontId="29"/>
  </si>
  <si>
    <t xml:space="preserve"> 75</t>
    <phoneticPr fontId="29"/>
  </si>
  <si>
    <t xml:space="preserve">   ―</t>
    <phoneticPr fontId="29"/>
  </si>
  <si>
    <t>2.9</t>
    <phoneticPr fontId="29"/>
  </si>
  <si>
    <t>―</t>
    <phoneticPr fontId="29"/>
  </si>
  <si>
    <t xml:space="preserve">  4,644</t>
    <phoneticPr fontId="29"/>
  </si>
  <si>
    <t xml:space="preserve"> 14,892</t>
    <phoneticPr fontId="29"/>
  </si>
  <si>
    <t>（注）特別貸出分・団体貸出分を含む。</t>
    <phoneticPr fontId="29"/>
  </si>
  <si>
    <t xml:space="preserve">    「その他」は館内OPAC、図書館ホームページで利用期限延長があった</t>
    <phoneticPr fontId="29"/>
  </si>
  <si>
    <t xml:space="preserve">      件数。平成26年度より集計。</t>
    <rPh sb="6" eb="8">
      <t>ケンスウ</t>
    </rPh>
    <phoneticPr fontId="29"/>
  </si>
  <si>
    <t>　　　 0.5</t>
    <phoneticPr fontId="29"/>
  </si>
  <si>
    <t>平成20年</t>
    <phoneticPr fontId="29"/>
  </si>
  <si>
    <t xml:space="preserve">  25</t>
    <phoneticPr fontId="29"/>
  </si>
  <si>
    <t xml:space="preserve">  29</t>
    <phoneticPr fontId="29"/>
  </si>
  <si>
    <t xml:space="preserve">  28</t>
    <phoneticPr fontId="29"/>
  </si>
  <si>
    <t>14　11</t>
    <phoneticPr fontId="29"/>
  </si>
  <si>
    <t>平成24年</t>
    <phoneticPr fontId="29"/>
  </si>
  <si>
    <t>1.0</t>
    <phoneticPr fontId="29"/>
  </si>
  <si>
    <t xml:space="preserve">   439</t>
    <phoneticPr fontId="29"/>
  </si>
  <si>
    <t>テニスコート（時間）</t>
    <rPh sb="7" eb="9">
      <t>ジカン</t>
    </rPh>
    <phoneticPr fontId="29"/>
  </si>
  <si>
    <t xml:space="preserve"> ド　（時間）</t>
    <rPh sb="4" eb="6">
      <t>ジカン</t>
    </rPh>
    <phoneticPr fontId="29"/>
  </si>
  <si>
    <t>市民総合
体 育 館</t>
    <rPh sb="0" eb="2">
      <t>シミン</t>
    </rPh>
    <phoneticPr fontId="29"/>
  </si>
  <si>
    <t>萩山公園</t>
    <rPh sb="2" eb="4">
      <t>コウエン</t>
    </rPh>
    <phoneticPr fontId="29"/>
  </si>
  <si>
    <t>東部公園</t>
    <rPh sb="2" eb="4">
      <t>コウエン</t>
    </rPh>
    <phoneticPr fontId="29"/>
  </si>
  <si>
    <t>上水公園</t>
    <rPh sb="2" eb="4">
      <t>コウエン</t>
    </rPh>
    <phoneticPr fontId="29"/>
  </si>
  <si>
    <t>中央公園</t>
    <rPh sb="2" eb="4">
      <t>コウエン</t>
    </rPh>
    <phoneticPr fontId="29"/>
  </si>
  <si>
    <t xml:space="preserve"> 　　 資料：市町村当初予算調べ（東京都総務局）</t>
    <phoneticPr fontId="29"/>
  </si>
  <si>
    <t xml:space="preserve"> 0.6</t>
    <phoneticPr fontId="29"/>
  </si>
  <si>
    <t xml:space="preserve"> 3.5</t>
    <phoneticPr fontId="29"/>
  </si>
  <si>
    <t xml:space="preserve"> 3.8</t>
    <phoneticPr fontId="29"/>
  </si>
  <si>
    <t xml:space="preserve"> 7.9</t>
    <phoneticPr fontId="29"/>
  </si>
  <si>
    <t xml:space="preserve"> 2.1</t>
    <phoneticPr fontId="29"/>
  </si>
  <si>
    <t xml:space="preserve"> 0.8</t>
    <phoneticPr fontId="29"/>
  </si>
  <si>
    <t xml:space="preserve"> 0.2</t>
    <phoneticPr fontId="29"/>
  </si>
  <si>
    <t xml:space="preserve"> ―</t>
    <phoneticPr fontId="29"/>
  </si>
  <si>
    <t xml:space="preserve">        資料：決算書、財産に関する調書</t>
    <phoneticPr fontId="29"/>
  </si>
  <si>
    <t xml:space="preserve"> 4.0</t>
    <phoneticPr fontId="29"/>
  </si>
  <si>
    <t xml:space="preserve"> 7.8</t>
    <phoneticPr fontId="29"/>
  </si>
  <si>
    <t xml:space="preserve"> 2.4</t>
    <phoneticPr fontId="29"/>
  </si>
  <si>
    <t xml:space="preserve"> 1.2</t>
    <phoneticPr fontId="29"/>
  </si>
  <si>
    <t xml:space="preserve"> 1.6</t>
    <phoneticPr fontId="29"/>
  </si>
  <si>
    <t xml:space="preserve"> ―</t>
    <phoneticPr fontId="29"/>
  </si>
  <si>
    <t xml:space="preserve"> ―</t>
    <phoneticPr fontId="29"/>
  </si>
  <si>
    <t xml:space="preserve">  ―</t>
    <phoneticPr fontId="29"/>
  </si>
  <si>
    <t xml:space="preserve"> 9.2</t>
    <phoneticPr fontId="29"/>
  </si>
  <si>
    <t xml:space="preserve">       公　　　　　　　　　　　　民　　　　　館　　　　（　　　利　　　　用　　　　者　　　　数　　　　）</t>
    <rPh sb="7" eb="8">
      <t>コウ</t>
    </rPh>
    <rPh sb="20" eb="21">
      <t>ミン</t>
    </rPh>
    <rPh sb="26" eb="27">
      <t>カン</t>
    </rPh>
    <rPh sb="35" eb="36">
      <t>リ</t>
    </rPh>
    <rPh sb="40" eb="41">
      <t>ヨウ</t>
    </rPh>
    <rPh sb="45" eb="46">
      <t>モノ</t>
    </rPh>
    <rPh sb="50" eb="51">
      <t>スウ</t>
    </rPh>
    <phoneticPr fontId="29"/>
  </si>
  <si>
    <t>平成25年</t>
    <phoneticPr fontId="29"/>
  </si>
  <si>
    <t xml:space="preserve">  29</t>
    <phoneticPr fontId="29"/>
  </si>
  <si>
    <t>－</t>
    <phoneticPr fontId="29"/>
  </si>
  <si>
    <t xml:space="preserve">   417</t>
    <phoneticPr fontId="29"/>
  </si>
  <si>
    <t xml:space="preserve">  25</t>
    <phoneticPr fontId="29"/>
  </si>
  <si>
    <t xml:space="preserve">平成20年     </t>
    <phoneticPr fontId="29"/>
  </si>
  <si>
    <t xml:space="preserve">  21</t>
    <phoneticPr fontId="29"/>
  </si>
  <si>
    <t>平成25年度</t>
    <phoneticPr fontId="29"/>
  </si>
  <si>
    <t>平成21年</t>
    <phoneticPr fontId="29"/>
  </si>
  <si>
    <t xml:space="preserve">  30</t>
    <phoneticPr fontId="29"/>
  </si>
  <si>
    <t xml:space="preserve">  29</t>
    <phoneticPr fontId="29"/>
  </si>
  <si>
    <t>14　 9</t>
    <phoneticPr fontId="29"/>
  </si>
  <si>
    <t xml:space="preserve">  28</t>
    <phoneticPr fontId="29"/>
  </si>
  <si>
    <t>資料：市民課</t>
    <rPh sb="3" eb="6">
      <t>シミンカ</t>
    </rPh>
    <phoneticPr fontId="29"/>
  </si>
  <si>
    <t xml:space="preserve">  28</t>
    <phoneticPr fontId="29"/>
  </si>
  <si>
    <t>182．各会計別歳入歳出決算額</t>
    <phoneticPr fontId="29"/>
  </si>
  <si>
    <t xml:space="preserve">183．一 般 会 計      </t>
    <phoneticPr fontId="29"/>
  </si>
  <si>
    <t xml:space="preserve">184．一 般 会 計 款 別      </t>
    <phoneticPr fontId="29"/>
  </si>
  <si>
    <t xml:space="preserve">185．一 般 会 計 性 質      </t>
    <phoneticPr fontId="29"/>
  </si>
  <si>
    <t xml:space="preserve">186．普  通  会  計      </t>
    <phoneticPr fontId="29"/>
  </si>
  <si>
    <t xml:space="preserve">187． 26 市 別 普 通 会      </t>
    <phoneticPr fontId="29"/>
  </si>
  <si>
    <t>188．26 市 別 普 通 会　　　</t>
    <phoneticPr fontId="29"/>
  </si>
  <si>
    <t xml:space="preserve">     189．特別会計款別歳入歳出決算</t>
    <phoneticPr fontId="29"/>
  </si>
  <si>
    <t xml:space="preserve">     189．特別会計款別歳入歳出決算（続き）</t>
    <phoneticPr fontId="29"/>
  </si>
  <si>
    <t>190．公 有 財 産　　　</t>
    <phoneticPr fontId="29"/>
  </si>
  <si>
    <r>
      <t>191．公有財産</t>
    </r>
    <r>
      <rPr>
        <sz val="12"/>
        <color theme="1"/>
        <rFont val="ＭＳ ゴシック"/>
        <family val="3"/>
        <charset val="128"/>
      </rPr>
      <t>（物権・有価証券・出資による権利・債権基金）</t>
    </r>
    <phoneticPr fontId="29"/>
  </si>
  <si>
    <t>192．市民税課税標準額段階別　　　</t>
    <phoneticPr fontId="29"/>
  </si>
  <si>
    <t xml:space="preserve">193．市　　　　　職      </t>
    <phoneticPr fontId="29"/>
  </si>
  <si>
    <t xml:space="preserve">194．市　民　相　談      </t>
    <phoneticPr fontId="29"/>
  </si>
  <si>
    <t xml:space="preserve">195．窓　　　　　口      </t>
    <phoneticPr fontId="29"/>
  </si>
  <si>
    <t xml:space="preserve">196．市  の  主  要  施      </t>
    <phoneticPr fontId="29"/>
  </si>
  <si>
    <t xml:space="preserve">196．市 の 主 要 施 設      </t>
    <phoneticPr fontId="29"/>
  </si>
  <si>
    <t xml:space="preserve">197．図  書  館  の      </t>
    <phoneticPr fontId="29"/>
  </si>
  <si>
    <t xml:space="preserve">198．図書館の分類別所蔵      </t>
    <phoneticPr fontId="29"/>
  </si>
  <si>
    <t xml:space="preserve">199．図 書 館 別 貸      </t>
    <phoneticPr fontId="29"/>
  </si>
  <si>
    <t>200．月 別 貸 出 資 料 数</t>
    <phoneticPr fontId="29"/>
  </si>
  <si>
    <t>887,785</t>
    <phoneticPr fontId="29"/>
  </si>
  <si>
    <t xml:space="preserve"> 25,984</t>
    <phoneticPr fontId="29"/>
  </si>
  <si>
    <t xml:space="preserve"> 35,242</t>
    <phoneticPr fontId="29"/>
  </si>
  <si>
    <t xml:space="preserve"> 73,658</t>
    <phoneticPr fontId="29"/>
  </si>
  <si>
    <t>126,146</t>
    <phoneticPr fontId="29"/>
  </si>
  <si>
    <t xml:space="preserve"> 47,872</t>
    <phoneticPr fontId="29"/>
  </si>
  <si>
    <t xml:space="preserve"> 67,515</t>
    <phoneticPr fontId="29"/>
  </si>
  <si>
    <t xml:space="preserve"> 26,226</t>
    <phoneticPr fontId="29"/>
  </si>
  <si>
    <t xml:space="preserve"> 70,717</t>
    <phoneticPr fontId="29"/>
  </si>
  <si>
    <t>1,044,964</t>
    <phoneticPr fontId="29"/>
  </si>
  <si>
    <t xml:space="preserve"> 8,676</t>
    <phoneticPr fontId="29"/>
  </si>
  <si>
    <t xml:space="preserve"> 18,227</t>
    <phoneticPr fontId="29"/>
  </si>
  <si>
    <t xml:space="preserve"> 32,006</t>
    <phoneticPr fontId="29"/>
  </si>
  <si>
    <t xml:space="preserve"> 68,793</t>
    <phoneticPr fontId="29"/>
  </si>
  <si>
    <t>273,128</t>
    <phoneticPr fontId="29"/>
  </si>
  <si>
    <t xml:space="preserve"> 13,595</t>
    <phoneticPr fontId="29"/>
  </si>
  <si>
    <t xml:space="preserve">      14.2</t>
    <phoneticPr fontId="29"/>
  </si>
  <si>
    <t>7.6</t>
    <phoneticPr fontId="29"/>
  </si>
  <si>
    <t>3.0</t>
    <phoneticPr fontId="29"/>
  </si>
  <si>
    <t xml:space="preserve">      30.8</t>
    <phoneticPr fontId="29"/>
  </si>
  <si>
    <t>7.7</t>
    <phoneticPr fontId="29"/>
  </si>
  <si>
    <t>3.6</t>
    <phoneticPr fontId="29"/>
  </si>
  <si>
    <t>2.0</t>
    <phoneticPr fontId="29"/>
  </si>
  <si>
    <t xml:space="preserve"> 1.5</t>
    <phoneticPr fontId="29"/>
  </si>
  <si>
    <t xml:space="preserve"> 8.9</t>
    <phoneticPr fontId="29"/>
  </si>
  <si>
    <t xml:space="preserve"> 5.5</t>
    <phoneticPr fontId="29"/>
  </si>
  <si>
    <t>11.2</t>
    <phoneticPr fontId="29"/>
  </si>
  <si>
    <t xml:space="preserve"> 5.8</t>
    <phoneticPr fontId="29"/>
  </si>
  <si>
    <t>39.3</t>
    <phoneticPr fontId="29"/>
  </si>
  <si>
    <t xml:space="preserve"> 1.0</t>
    <phoneticPr fontId="29"/>
  </si>
  <si>
    <t xml:space="preserve"> 0.6</t>
    <phoneticPr fontId="29"/>
  </si>
  <si>
    <t xml:space="preserve"> 1.8</t>
    <phoneticPr fontId="29"/>
  </si>
  <si>
    <t xml:space="preserve"> 2.2</t>
    <phoneticPr fontId="29"/>
  </si>
  <si>
    <t>35.6</t>
    <phoneticPr fontId="29"/>
  </si>
  <si>
    <t>37.4</t>
    <phoneticPr fontId="29"/>
  </si>
  <si>
    <t xml:space="preserve">       0.5</t>
    <phoneticPr fontId="29"/>
  </si>
  <si>
    <t xml:space="preserve">       1.3</t>
    <phoneticPr fontId="29"/>
  </si>
  <si>
    <t xml:space="preserve">       2.0</t>
    <phoneticPr fontId="29"/>
  </si>
  <si>
    <t xml:space="preserve">       4.8</t>
    <phoneticPr fontId="29"/>
  </si>
  <si>
    <t xml:space="preserve">       3.3</t>
    <phoneticPr fontId="29"/>
  </si>
  <si>
    <t xml:space="preserve">       0.4</t>
    <phoneticPr fontId="29"/>
  </si>
  <si>
    <t xml:space="preserve"> 22.8</t>
    <phoneticPr fontId="29"/>
  </si>
  <si>
    <t xml:space="preserve"> 58.6</t>
    <phoneticPr fontId="29"/>
  </si>
  <si>
    <t xml:space="preserve">   437</t>
    <phoneticPr fontId="29"/>
  </si>
  <si>
    <t>平成29年度</t>
    <phoneticPr fontId="29"/>
  </si>
  <si>
    <t>平成30年度（単位：千円）</t>
    <phoneticPr fontId="29"/>
  </si>
  <si>
    <t xml:space="preserve">187． 26 市 別 普 通 会      </t>
    <phoneticPr fontId="29"/>
  </si>
  <si>
    <t xml:space="preserve">     189．特別会計款別歳入歳出決算（続き）</t>
    <phoneticPr fontId="29"/>
  </si>
  <si>
    <t>―</t>
    <phoneticPr fontId="29"/>
  </si>
  <si>
    <t>14　 8</t>
    <phoneticPr fontId="29"/>
  </si>
  <si>
    <t>　　　       分離課税分を除く</t>
    <phoneticPr fontId="29"/>
  </si>
  <si>
    <t>　　　 資料：課税状況調べ、税務課</t>
    <phoneticPr fontId="29"/>
  </si>
  <si>
    <t>　　　（注） 所得＝総収入額－必要経費、構成比＝人員</t>
    <phoneticPr fontId="29"/>
  </si>
  <si>
    <t xml:space="preserve"> </t>
    <phoneticPr fontId="29"/>
  </si>
  <si>
    <t>―</t>
    <phoneticPr fontId="29"/>
  </si>
  <si>
    <t>－</t>
    <phoneticPr fontId="29"/>
  </si>
  <si>
    <t>－</t>
    <phoneticPr fontId="29"/>
  </si>
  <si>
    <t>－</t>
    <phoneticPr fontId="29"/>
  </si>
  <si>
    <t>―</t>
    <phoneticPr fontId="29"/>
  </si>
  <si>
    <t xml:space="preserve"> 　 6,226</t>
    <phoneticPr fontId="29"/>
  </si>
  <si>
    <t xml:space="preserve">   　 ―</t>
    <phoneticPr fontId="29"/>
  </si>
  <si>
    <t xml:space="preserve">  　  ―</t>
    <phoneticPr fontId="29"/>
  </si>
  <si>
    <t xml:space="preserve">   42,136</t>
    <phoneticPr fontId="29"/>
  </si>
  <si>
    <t xml:space="preserve">   92,701</t>
    <phoneticPr fontId="29"/>
  </si>
  <si>
    <t xml:space="preserve">   81,873</t>
    <phoneticPr fontId="29"/>
  </si>
  <si>
    <t xml:space="preserve">  117,304</t>
    <phoneticPr fontId="29"/>
  </si>
  <si>
    <t xml:space="preserve">   25,058</t>
    <phoneticPr fontId="29"/>
  </si>
  <si>
    <t xml:space="preserve">   60,333</t>
    <phoneticPr fontId="29"/>
  </si>
  <si>
    <t xml:space="preserve">   12,584</t>
    <phoneticPr fontId="29"/>
  </si>
  <si>
    <t xml:space="preserve">  410,539</t>
    <phoneticPr fontId="29"/>
  </si>
  <si>
    <t xml:space="preserve">   57,934</t>
    <phoneticPr fontId="29"/>
  </si>
  <si>
    <t xml:space="preserve">   10,430</t>
    <phoneticPr fontId="29"/>
  </si>
  <si>
    <t xml:space="preserve">   95,839</t>
    <phoneticPr fontId="29"/>
  </si>
  <si>
    <t>　 16,434</t>
    <phoneticPr fontId="29"/>
  </si>
  <si>
    <t xml:space="preserve">  1.7</t>
    <phoneticPr fontId="29"/>
  </si>
  <si>
    <t xml:space="preserve">  0.1</t>
    <phoneticPr fontId="29"/>
  </si>
  <si>
    <t>△ 95,609</t>
    <phoneticPr fontId="29"/>
  </si>
  <si>
    <t>△ 824,005</t>
    <phoneticPr fontId="29"/>
  </si>
  <si>
    <t>　　　　　　　　平成30年度　 (単位：千円）</t>
    <rPh sb="8" eb="10">
      <t>ヘイセイ</t>
    </rPh>
    <rPh sb="12" eb="14">
      <t>ネンド</t>
    </rPh>
    <rPh sb="17" eb="19">
      <t>タンイ</t>
    </rPh>
    <rPh sb="20" eb="22">
      <t>センエン</t>
    </rPh>
    <phoneticPr fontId="29"/>
  </si>
  <si>
    <t>平成30年度　（単位：千円）</t>
    <rPh sb="0" eb="2">
      <t>ヘイセイ</t>
    </rPh>
    <rPh sb="4" eb="6">
      <t>ネンド</t>
    </rPh>
    <rPh sb="8" eb="10">
      <t>タンイ</t>
    </rPh>
    <rPh sb="11" eb="13">
      <t>センエン</t>
    </rPh>
    <phoneticPr fontId="29"/>
  </si>
  <si>
    <t xml:space="preserve">   15,573</t>
    <phoneticPr fontId="29"/>
  </si>
  <si>
    <t>平成25年度</t>
    <phoneticPr fontId="29"/>
  </si>
  <si>
    <t>　　　                資料：市町村当初予算調べ（東京都総務局）</t>
    <phoneticPr fontId="29"/>
  </si>
  <si>
    <t xml:space="preserve">    資料：決算附属書類、中央公民館、高齢者支援課、市民協働・男女参画推進課</t>
    <phoneticPr fontId="29"/>
  </si>
  <si>
    <t xml:space="preserve">      （注） 貸出冊数に特別貸出分・団体貸出分を含む。</t>
    <phoneticPr fontId="29"/>
  </si>
  <si>
    <t xml:space="preserve">       資料：図書館事業概要、中央図書館</t>
    <phoneticPr fontId="29"/>
  </si>
  <si>
    <t xml:space="preserve">         （注） 平成28年度花小金井武道館については、耐震補強設計</t>
    <rPh sb="10" eb="11">
      <t>チュウ</t>
    </rPh>
    <rPh sb="13" eb="15">
      <t>ヘイセイ</t>
    </rPh>
    <rPh sb="17" eb="19">
      <t>ネンド</t>
    </rPh>
    <rPh sb="19" eb="23">
      <t>ハナコガネイ</t>
    </rPh>
    <rPh sb="23" eb="26">
      <t>ブドウカン</t>
    </rPh>
    <rPh sb="32" eb="34">
      <t>タイシン</t>
    </rPh>
    <rPh sb="34" eb="36">
      <t>ホキョウ</t>
    </rPh>
    <rPh sb="36" eb="38">
      <t>セッケイ</t>
    </rPh>
    <phoneticPr fontId="29"/>
  </si>
  <si>
    <t>　　   　       及び補強工事のため、臨時休館した。</t>
    <rPh sb="13" eb="14">
      <t>オヨ</t>
    </rPh>
    <rPh sb="15" eb="17">
      <t>ホキョウ</t>
    </rPh>
    <rPh sb="17" eb="19">
      <t>コウジ</t>
    </rPh>
    <rPh sb="23" eb="25">
      <t>リンジ</t>
    </rPh>
    <rPh sb="25" eb="27">
      <t>キュウカン</t>
    </rPh>
    <phoneticPr fontId="29"/>
  </si>
  <si>
    <t xml:space="preserve">          資料：決算附属書類、文化スポーツ課</t>
    <phoneticPr fontId="29"/>
  </si>
  <si>
    <t>　　（注）この表は東京都により各市の予算を組み変えた。</t>
    <phoneticPr fontId="2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</si>
</sst>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0.0_ "/>
    <numFmt numFmtId="178" formatCode="#,##0;&quot;△ &quot;#,##0"/>
    <numFmt numFmtId="179" formatCode="0.000_ "/>
    <numFmt numFmtId="180" formatCode="0.0%"/>
    <numFmt numFmtId="181" formatCode="#,##0.0"/>
    <numFmt numFmtId="182" formatCode="0.0_);[Red]\(0.0\)"/>
  </numFmts>
  <fonts count="4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  <font>
      <b/>
      <sz val="24"/>
      <color theme="1"/>
      <name val="ＭＳ 明朝"/>
      <family val="1"/>
      <charset val="128"/>
    </font>
    <font>
      <sz val="16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0"/>
      <color theme="1"/>
      <name val="Century"/>
      <family val="1"/>
    </font>
    <font>
      <sz val="9"/>
      <color theme="1"/>
      <name val="ＭＳ 明朝"/>
      <family val="1"/>
      <charset val="128"/>
    </font>
    <font>
      <sz val="9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8"/>
      <color theme="1"/>
      <name val="ＭＳ 明朝"/>
      <family val="1"/>
      <charset val="128"/>
    </font>
    <font>
      <sz val="8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color theme="1"/>
      <name val="ＭＳ ゴシック"/>
      <family val="3"/>
      <charset val="128"/>
    </font>
    <font>
      <sz val="8.5"/>
      <color theme="1"/>
      <name val="ＭＳ 明朝"/>
      <family val="1"/>
      <charset val="128"/>
    </font>
    <font>
      <sz val="7"/>
      <color theme="1"/>
      <name val="ＭＳ 明朝"/>
      <family val="1"/>
      <charset val="128"/>
    </font>
    <font>
      <sz val="9"/>
      <color theme="1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10"/>
      <color theme="1"/>
      <name val="MS UI Gothic"/>
      <family val="3"/>
      <charset val="128"/>
    </font>
    <font>
      <sz val="11"/>
      <color theme="1"/>
      <name val="MS UI Gothic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389">
    <xf numFmtId="0" fontId="0" fillId="0" borderId="0" xfId="0">
      <alignment vertical="center"/>
    </xf>
    <xf numFmtId="0" fontId="19" fillId="0" borderId="0" xfId="0" applyFont="1" applyAlignment="1">
      <alignment horizontal="center" vertical="center"/>
    </xf>
    <xf numFmtId="0" fontId="18" fillId="0" borderId="0" xfId="0" applyFont="1" applyAlignment="1">
      <alignment horizontal="justify" vertical="center"/>
    </xf>
    <xf numFmtId="0" fontId="18" fillId="0" borderId="0" xfId="0" applyFont="1" applyAlignment="1">
      <alignment horizontal="right" vertical="center" wrapText="1"/>
    </xf>
    <xf numFmtId="0" fontId="24" fillId="0" borderId="0" xfId="0" applyFont="1" applyAlignment="1">
      <alignment horizontal="justify" vertical="center"/>
    </xf>
    <xf numFmtId="0" fontId="23" fillId="0" borderId="0" xfId="0" applyFont="1" applyAlignment="1">
      <alignment horizontal="justify" vertical="center"/>
    </xf>
    <xf numFmtId="0" fontId="18" fillId="0" borderId="0" xfId="0" applyFont="1" applyAlignment="1">
      <alignment horizontal="justify" vertical="top" wrapText="1"/>
    </xf>
    <xf numFmtId="0" fontId="18" fillId="0" borderId="0" xfId="0" applyFont="1" applyAlignment="1">
      <alignment horizontal="right" vertical="top" wrapText="1"/>
    </xf>
    <xf numFmtId="0" fontId="18" fillId="0" borderId="0" xfId="0" applyFont="1" applyAlignment="1">
      <alignment horizontal="center" vertical="center" wrapText="1"/>
    </xf>
    <xf numFmtId="0" fontId="21" fillId="0" borderId="0" xfId="0" applyFont="1" applyAlignment="1">
      <alignment horizontal="right" vertical="center" wrapText="1"/>
    </xf>
    <xf numFmtId="0" fontId="18" fillId="0" borderId="0" xfId="0" applyFont="1" applyAlignment="1">
      <alignment horizontal="left" vertical="center" wrapText="1"/>
    </xf>
    <xf numFmtId="0" fontId="22" fillId="0" borderId="0" xfId="0" applyFont="1" applyAlignment="1">
      <alignment vertical="center" wrapText="1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 applyAlignment="1">
      <alignment vertical="center"/>
    </xf>
    <xf numFmtId="0" fontId="18" fillId="0" borderId="0" xfId="0" applyFont="1" applyAlignment="1">
      <alignment vertical="center" wrapText="1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right" vertical="center"/>
    </xf>
    <xf numFmtId="0" fontId="24" fillId="0" borderId="0" xfId="0" applyFont="1" applyAlignment="1">
      <alignment vertical="center"/>
    </xf>
    <xf numFmtId="0" fontId="24" fillId="0" borderId="0" xfId="0" applyFont="1" applyAlignment="1">
      <alignment horizontal="right" vertical="center"/>
    </xf>
    <xf numFmtId="0" fontId="18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21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8" fillId="0" borderId="0" xfId="0" applyFont="1" applyBorder="1" applyAlignment="1">
      <alignment horizontal="center" vertical="top" wrapText="1"/>
    </xf>
    <xf numFmtId="0" fontId="0" fillId="0" borderId="0" xfId="0">
      <alignment vertical="center"/>
    </xf>
    <xf numFmtId="0" fontId="18" fillId="0" borderId="0" xfId="0" applyFont="1" applyAlignment="1">
      <alignment horizontal="center" vertical="center" wrapText="1"/>
    </xf>
    <xf numFmtId="0" fontId="18" fillId="0" borderId="0" xfId="0" applyFont="1" applyBorder="1" applyAlignment="1">
      <alignment horizontal="distributed" vertical="center" wrapText="1"/>
    </xf>
    <xf numFmtId="0" fontId="0" fillId="0" borderId="0" xfId="0" applyBorder="1">
      <alignment vertical="center"/>
    </xf>
    <xf numFmtId="0" fontId="23" fillId="0" borderId="0" xfId="0" applyFont="1" applyBorder="1" applyAlignment="1">
      <alignment horizontal="right" vertical="center" wrapText="1"/>
    </xf>
    <xf numFmtId="0" fontId="24" fillId="0" borderId="0" xfId="0" applyFont="1" applyBorder="1" applyAlignment="1">
      <alignment horizontal="right" vertical="center" wrapText="1"/>
    </xf>
    <xf numFmtId="0" fontId="18" fillId="0" borderId="0" xfId="0" applyFont="1" applyBorder="1" applyAlignment="1">
      <alignment horizontal="right" vertical="center" wrapText="1"/>
    </xf>
    <xf numFmtId="0" fontId="21" fillId="0" borderId="0" xfId="0" applyFont="1" applyAlignment="1">
      <alignment horizontal="left" vertical="center"/>
    </xf>
    <xf numFmtId="0" fontId="18" fillId="0" borderId="0" xfId="0" applyFont="1" applyBorder="1" applyAlignment="1">
      <alignment vertical="center" wrapText="1"/>
    </xf>
    <xf numFmtId="0" fontId="21" fillId="0" borderId="0" xfId="0" applyFont="1" applyBorder="1" applyAlignment="1">
      <alignment horizontal="right" vertical="center" wrapText="1"/>
    </xf>
    <xf numFmtId="0" fontId="23" fillId="0" borderId="0" xfId="0" applyFont="1" applyBorder="1" applyAlignment="1">
      <alignment horizontal="center" vertical="center" wrapText="1"/>
    </xf>
    <xf numFmtId="0" fontId="21" fillId="0" borderId="0" xfId="0" applyFont="1" applyBorder="1" applyAlignment="1">
      <alignment vertical="center" wrapText="1"/>
    </xf>
    <xf numFmtId="0" fontId="18" fillId="0" borderId="0" xfId="0" applyFont="1" applyBorder="1" applyAlignment="1">
      <alignment horizontal="center" vertical="center" wrapText="1"/>
    </xf>
    <xf numFmtId="3" fontId="23" fillId="0" borderId="0" xfId="0" applyNumberFormat="1" applyFont="1" applyAlignment="1">
      <alignment horizontal="right" vertical="center" wrapText="1"/>
    </xf>
    <xf numFmtId="3" fontId="24" fillId="0" borderId="0" xfId="0" applyNumberFormat="1" applyFont="1" applyAlignment="1">
      <alignment horizontal="right" vertical="center" wrapText="1"/>
    </xf>
    <xf numFmtId="3" fontId="18" fillId="0" borderId="0" xfId="0" applyNumberFormat="1" applyFont="1" applyAlignment="1">
      <alignment horizontal="right" vertical="center" wrapText="1"/>
    </xf>
    <xf numFmtId="3" fontId="21" fillId="0" borderId="0" xfId="0" applyNumberFormat="1" applyFont="1" applyAlignment="1">
      <alignment horizontal="right" vertical="center" wrapText="1"/>
    </xf>
    <xf numFmtId="178" fontId="18" fillId="0" borderId="0" xfId="0" applyNumberFormat="1" applyFont="1" applyAlignment="1">
      <alignment horizontal="right" vertical="center" wrapText="1"/>
    </xf>
    <xf numFmtId="3" fontId="18" fillId="0" borderId="0" xfId="0" applyNumberFormat="1" applyFont="1" applyAlignment="1">
      <alignment vertical="center" wrapText="1"/>
    </xf>
    <xf numFmtId="3" fontId="23" fillId="0" borderId="0" xfId="0" applyNumberFormat="1" applyFont="1" applyAlignment="1">
      <alignment vertical="center" wrapText="1"/>
    </xf>
    <xf numFmtId="3" fontId="24" fillId="0" borderId="0" xfId="0" applyNumberFormat="1" applyFont="1" applyAlignment="1">
      <alignment vertical="center" wrapText="1"/>
    </xf>
    <xf numFmtId="3" fontId="18" fillId="0" borderId="0" xfId="0" applyNumberFormat="1" applyFont="1" applyBorder="1" applyAlignment="1">
      <alignment horizontal="right" vertical="center" wrapText="1"/>
    </xf>
    <xf numFmtId="0" fontId="18" fillId="0" borderId="0" xfId="0" applyFont="1" applyBorder="1" applyAlignment="1">
      <alignment horizontal="right" vertical="center" wrapText="1"/>
    </xf>
    <xf numFmtId="3" fontId="21" fillId="0" borderId="0" xfId="0" applyNumberFormat="1" applyFont="1" applyBorder="1" applyAlignment="1">
      <alignment horizontal="right" vertical="center" wrapText="1"/>
    </xf>
    <xf numFmtId="0" fontId="18" fillId="0" borderId="12" xfId="0" applyFont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 wrapText="1"/>
    </xf>
    <xf numFmtId="49" fontId="18" fillId="0" borderId="17" xfId="0" applyNumberFormat="1" applyFont="1" applyBorder="1" applyAlignment="1">
      <alignment horizontal="center" vertical="center" wrapText="1"/>
    </xf>
    <xf numFmtId="49" fontId="21" fillId="0" borderId="17" xfId="0" applyNumberFormat="1" applyFont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 wrapText="1"/>
    </xf>
    <xf numFmtId="3" fontId="24" fillId="0" borderId="20" xfId="0" applyNumberFormat="1" applyFont="1" applyBorder="1" applyAlignment="1">
      <alignment horizontal="right" vertical="center" wrapText="1"/>
    </xf>
    <xf numFmtId="3" fontId="24" fillId="0" borderId="0" xfId="0" applyNumberFormat="1" applyFont="1" applyBorder="1" applyAlignment="1">
      <alignment horizontal="right" vertical="center" wrapText="1"/>
    </xf>
    <xf numFmtId="0" fontId="18" fillId="0" borderId="19" xfId="0" applyFont="1" applyBorder="1" applyAlignment="1">
      <alignment horizontal="center" vertical="center" wrapText="1"/>
    </xf>
    <xf numFmtId="0" fontId="18" fillId="0" borderId="21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shrinkToFit="1"/>
    </xf>
    <xf numFmtId="0" fontId="18" fillId="0" borderId="15" xfId="0" applyFont="1" applyBorder="1" applyAlignment="1">
      <alignment horizontal="center" wrapText="1"/>
    </xf>
    <xf numFmtId="0" fontId="18" fillId="0" borderId="22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top" shrinkToFit="1"/>
    </xf>
    <xf numFmtId="0" fontId="18" fillId="0" borderId="14" xfId="0" applyFont="1" applyBorder="1" applyAlignment="1">
      <alignment horizontal="center" vertical="top" wrapText="1"/>
    </xf>
    <xf numFmtId="0" fontId="18" fillId="0" borderId="16" xfId="0" applyFont="1" applyBorder="1" applyAlignment="1">
      <alignment horizontal="justify" vertical="top" wrapText="1"/>
    </xf>
    <xf numFmtId="0" fontId="18" fillId="0" borderId="18" xfId="0" applyFont="1" applyBorder="1" applyAlignment="1">
      <alignment horizontal="justify" vertical="top" wrapText="1"/>
    </xf>
    <xf numFmtId="0" fontId="18" fillId="0" borderId="19" xfId="0" applyFont="1" applyBorder="1" applyAlignment="1">
      <alignment horizontal="justify" vertical="top" wrapText="1"/>
    </xf>
    <xf numFmtId="0" fontId="18" fillId="0" borderId="21" xfId="0" applyFont="1" applyBorder="1" applyAlignment="1">
      <alignment horizontal="justify" vertical="top" wrapText="1"/>
    </xf>
    <xf numFmtId="0" fontId="18" fillId="0" borderId="11" xfId="0" applyFont="1" applyBorder="1" applyAlignment="1">
      <alignment horizontal="center" vertical="center" wrapText="1"/>
    </xf>
    <xf numFmtId="3" fontId="18" fillId="0" borderId="19" xfId="0" applyNumberFormat="1" applyFont="1" applyBorder="1" applyAlignment="1">
      <alignment horizontal="justify" vertical="top" wrapText="1"/>
    </xf>
    <xf numFmtId="3" fontId="18" fillId="0" borderId="21" xfId="0" applyNumberFormat="1" applyFont="1" applyBorder="1" applyAlignment="1">
      <alignment horizontal="justify" vertical="top" wrapText="1"/>
    </xf>
    <xf numFmtId="0" fontId="18" fillId="0" borderId="15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178" fontId="21" fillId="0" borderId="0" xfId="0" applyNumberFormat="1" applyFont="1" applyBorder="1" applyAlignment="1">
      <alignment horizontal="right" vertical="center" wrapText="1"/>
    </xf>
    <xf numFmtId="0" fontId="0" fillId="0" borderId="16" xfId="0" applyBorder="1" applyAlignment="1">
      <alignment horizontal="center" vertical="center"/>
    </xf>
    <xf numFmtId="0" fontId="21" fillId="0" borderId="17" xfId="0" applyFont="1" applyBorder="1" applyAlignment="1">
      <alignment horizontal="center" vertical="center" wrapText="1"/>
    </xf>
    <xf numFmtId="3" fontId="18" fillId="0" borderId="20" xfId="0" applyNumberFormat="1" applyFont="1" applyBorder="1" applyAlignment="1">
      <alignment horizontal="right" vertical="center" wrapText="1"/>
    </xf>
    <xf numFmtId="0" fontId="18" fillId="0" borderId="21" xfId="0" applyFont="1" applyBorder="1" applyAlignment="1">
      <alignment horizontal="right" vertical="center" wrapText="1"/>
    </xf>
    <xf numFmtId="0" fontId="21" fillId="0" borderId="13" xfId="0" applyFont="1" applyBorder="1" applyAlignment="1">
      <alignment horizontal="center" vertical="center" wrapText="1"/>
    </xf>
    <xf numFmtId="0" fontId="0" fillId="0" borderId="24" xfId="0" applyBorder="1">
      <alignment vertical="center"/>
    </xf>
    <xf numFmtId="0" fontId="0" fillId="0" borderId="16" xfId="0" applyBorder="1">
      <alignment vertical="center"/>
    </xf>
    <xf numFmtId="0" fontId="18" fillId="0" borderId="17" xfId="0" applyFont="1" applyBorder="1" applyAlignment="1">
      <alignment horizontal="right" vertical="center" wrapText="1"/>
    </xf>
    <xf numFmtId="0" fontId="18" fillId="0" borderId="17" xfId="0" applyFont="1" applyBorder="1" applyAlignment="1">
      <alignment horizontal="distributed" vertical="center" shrinkToFit="1"/>
    </xf>
    <xf numFmtId="0" fontId="27" fillId="0" borderId="17" xfId="0" applyFont="1" applyBorder="1" applyAlignment="1">
      <alignment horizontal="distributed" vertical="center" shrinkToFit="1"/>
    </xf>
    <xf numFmtId="0" fontId="21" fillId="0" borderId="17" xfId="0" applyFont="1" applyBorder="1" applyAlignment="1">
      <alignment horizontal="right" vertical="center" wrapText="1"/>
    </xf>
    <xf numFmtId="0" fontId="18" fillId="0" borderId="17" xfId="0" applyFont="1" applyBorder="1" applyAlignment="1">
      <alignment horizontal="distributed" vertical="center" wrapText="1"/>
    </xf>
    <xf numFmtId="0" fontId="27" fillId="0" borderId="17" xfId="0" applyFont="1" applyBorder="1" applyAlignment="1">
      <alignment horizontal="distributed" vertical="center" wrapText="1"/>
    </xf>
    <xf numFmtId="0" fontId="0" fillId="0" borderId="21" xfId="0" applyBorder="1">
      <alignment vertical="center"/>
    </xf>
    <xf numFmtId="0" fontId="18" fillId="0" borderId="18" xfId="0" applyFont="1" applyBorder="1" applyAlignment="1">
      <alignment horizontal="distributed" vertical="center" wrapText="1"/>
    </xf>
    <xf numFmtId="0" fontId="23" fillId="0" borderId="21" xfId="0" applyFont="1" applyBorder="1" applyAlignment="1">
      <alignment horizontal="right" vertical="center" wrapText="1"/>
    </xf>
    <xf numFmtId="0" fontId="24" fillId="0" borderId="21" xfId="0" applyFont="1" applyBorder="1" applyAlignment="1">
      <alignment horizontal="right" vertical="center" wrapText="1"/>
    </xf>
    <xf numFmtId="0" fontId="21" fillId="0" borderId="21" xfId="0" applyFont="1" applyBorder="1" applyAlignment="1">
      <alignment horizontal="right" vertical="center" wrapText="1"/>
    </xf>
    <xf numFmtId="0" fontId="18" fillId="0" borderId="19" xfId="0" applyFont="1" applyBorder="1" applyAlignment="1">
      <alignment horizontal="right" vertical="center" wrapText="1"/>
    </xf>
    <xf numFmtId="0" fontId="21" fillId="0" borderId="17" xfId="0" applyFont="1" applyBorder="1" applyAlignment="1">
      <alignment horizontal="justify" vertical="center" wrapText="1"/>
    </xf>
    <xf numFmtId="3" fontId="23" fillId="0" borderId="0" xfId="0" applyNumberFormat="1" applyFont="1" applyBorder="1" applyAlignment="1">
      <alignment horizontal="right" vertical="center" wrapText="1"/>
    </xf>
    <xf numFmtId="3" fontId="23" fillId="0" borderId="20" xfId="0" applyNumberFormat="1" applyFont="1" applyBorder="1" applyAlignment="1">
      <alignment horizontal="right" vertical="center" wrapText="1"/>
    </xf>
    <xf numFmtId="0" fontId="23" fillId="0" borderId="17" xfId="0" applyFont="1" applyBorder="1" applyAlignment="1">
      <alignment horizontal="distributed" vertical="center" wrapText="1"/>
    </xf>
    <xf numFmtId="0" fontId="18" fillId="0" borderId="12" xfId="0" applyFont="1" applyBorder="1" applyAlignment="1">
      <alignment horizontal="center" vertical="center" shrinkToFit="1"/>
    </xf>
    <xf numFmtId="0" fontId="23" fillId="0" borderId="12" xfId="0" applyFont="1" applyBorder="1" applyAlignment="1">
      <alignment horizontal="center" vertical="center" wrapText="1"/>
    </xf>
    <xf numFmtId="0" fontId="18" fillId="0" borderId="16" xfId="0" applyFont="1" applyBorder="1" applyAlignment="1">
      <alignment horizontal="center" wrapText="1"/>
    </xf>
    <xf numFmtId="0" fontId="18" fillId="0" borderId="18" xfId="0" applyFont="1" applyBorder="1" applyAlignment="1">
      <alignment horizontal="right" vertical="center" wrapText="1"/>
    </xf>
    <xf numFmtId="0" fontId="18" fillId="0" borderId="21" xfId="0" applyFont="1" applyBorder="1" applyAlignment="1">
      <alignment horizontal="center" vertical="top" wrapText="1"/>
    </xf>
    <xf numFmtId="0" fontId="21" fillId="0" borderId="18" xfId="0" applyFont="1" applyBorder="1" applyAlignment="1">
      <alignment horizontal="center" vertical="center" wrapText="1"/>
    </xf>
    <xf numFmtId="0" fontId="21" fillId="0" borderId="19" xfId="0" applyFont="1" applyBorder="1" applyAlignment="1">
      <alignment horizontal="right" vertical="center" wrapText="1"/>
    </xf>
    <xf numFmtId="0" fontId="21" fillId="0" borderId="21" xfId="0" applyFont="1" applyBorder="1" applyAlignment="1">
      <alignment horizontal="right" vertical="top" wrapText="1"/>
    </xf>
    <xf numFmtId="0" fontId="24" fillId="0" borderId="17" xfId="0" applyFont="1" applyBorder="1" applyAlignment="1">
      <alignment horizontal="distributed" vertical="center" shrinkToFit="1"/>
    </xf>
    <xf numFmtId="0" fontId="30" fillId="0" borderId="17" xfId="0" applyFont="1" applyBorder="1" applyAlignment="1">
      <alignment horizontal="distributed" vertical="center" shrinkToFit="1"/>
    </xf>
    <xf numFmtId="0" fontId="28" fillId="0" borderId="17" xfId="0" applyFont="1" applyBorder="1" applyAlignment="1">
      <alignment horizontal="center" vertical="center" wrapText="1" shrinkToFit="1"/>
    </xf>
    <xf numFmtId="0" fontId="18" fillId="0" borderId="18" xfId="0" applyFont="1" applyBorder="1" applyAlignment="1">
      <alignment horizontal="justify" vertical="top" shrinkToFit="1"/>
    </xf>
    <xf numFmtId="0" fontId="27" fillId="0" borderId="15" xfId="0" applyFont="1" applyBorder="1" applyAlignment="1">
      <alignment horizontal="center" wrapText="1"/>
    </xf>
    <xf numFmtId="0" fontId="27" fillId="0" borderId="14" xfId="0" applyFont="1" applyBorder="1" applyAlignment="1">
      <alignment horizontal="center" vertical="top" wrapText="1"/>
    </xf>
    <xf numFmtId="0" fontId="18" fillId="0" borderId="18" xfId="0" applyFont="1" applyBorder="1" applyAlignment="1">
      <alignment horizontal="justify" vertical="center" wrapText="1"/>
    </xf>
    <xf numFmtId="0" fontId="18" fillId="0" borderId="19" xfId="0" applyFont="1" applyBorder="1" applyAlignment="1">
      <alignment horizontal="justify" vertical="center" wrapText="1"/>
    </xf>
    <xf numFmtId="0" fontId="18" fillId="0" borderId="21" xfId="0" applyFont="1" applyBorder="1" applyAlignment="1">
      <alignment horizontal="justify" vertical="center" wrapText="1"/>
    </xf>
    <xf numFmtId="0" fontId="18" fillId="0" borderId="23" xfId="0" applyFont="1" applyBorder="1" applyAlignment="1">
      <alignment horizontal="right" vertical="center" wrapText="1"/>
    </xf>
    <xf numFmtId="0" fontId="18" fillId="0" borderId="11" xfId="0" applyFont="1" applyBorder="1" applyAlignment="1">
      <alignment vertical="center" wrapText="1"/>
    </xf>
    <xf numFmtId="0" fontId="18" fillId="0" borderId="22" xfId="0" applyFont="1" applyBorder="1" applyAlignment="1">
      <alignment horizontal="center" shrinkToFit="1"/>
    </xf>
    <xf numFmtId="0" fontId="23" fillId="0" borderId="14" xfId="0" applyFont="1" applyBorder="1" applyAlignment="1">
      <alignment horizontal="center" vertical="top" shrinkToFit="1"/>
    </xf>
    <xf numFmtId="0" fontId="18" fillId="0" borderId="19" xfId="0" applyFont="1" applyBorder="1" applyAlignment="1">
      <alignment horizontal="center" vertical="top" shrinkToFit="1"/>
    </xf>
    <xf numFmtId="0" fontId="23" fillId="0" borderId="12" xfId="0" applyFont="1" applyBorder="1" applyAlignment="1">
      <alignment horizontal="center" vertical="center" shrinkToFit="1"/>
    </xf>
    <xf numFmtId="0" fontId="18" fillId="0" borderId="12" xfId="0" applyFont="1" applyBorder="1" applyAlignment="1">
      <alignment vertical="center" shrinkToFit="1"/>
    </xf>
    <xf numFmtId="0" fontId="18" fillId="0" borderId="13" xfId="0" applyFont="1" applyBorder="1" applyAlignment="1">
      <alignment horizontal="left" vertical="center" shrinkToFit="1"/>
    </xf>
    <xf numFmtId="0" fontId="18" fillId="0" borderId="16" xfId="0" applyFont="1" applyBorder="1" applyAlignment="1">
      <alignment horizontal="right" vertical="center" wrapText="1"/>
    </xf>
    <xf numFmtId="0" fontId="18" fillId="0" borderId="21" xfId="0" applyFont="1" applyBorder="1" applyAlignment="1">
      <alignment vertical="center" wrapText="1"/>
    </xf>
    <xf numFmtId="0" fontId="18" fillId="0" borderId="21" xfId="0" applyFont="1" applyBorder="1" applyAlignment="1">
      <alignment horizontal="right" vertical="top" wrapText="1"/>
    </xf>
    <xf numFmtId="179" fontId="18" fillId="0" borderId="0" xfId="0" applyNumberFormat="1" applyFont="1" applyAlignment="1">
      <alignment horizontal="right" vertical="center" wrapText="1"/>
    </xf>
    <xf numFmtId="179" fontId="21" fillId="0" borderId="0" xfId="0" applyNumberFormat="1" applyFont="1" applyBorder="1" applyAlignment="1">
      <alignment horizontal="right" vertical="center" wrapText="1"/>
    </xf>
    <xf numFmtId="176" fontId="21" fillId="0" borderId="0" xfId="0" applyNumberFormat="1" applyFont="1" applyBorder="1" applyAlignment="1">
      <alignment horizontal="right" vertical="center" wrapText="1"/>
    </xf>
    <xf numFmtId="0" fontId="31" fillId="0" borderId="23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31" fillId="0" borderId="15" xfId="0" applyFont="1" applyBorder="1" applyAlignment="1">
      <alignment horizontal="center" wrapText="1"/>
    </xf>
    <xf numFmtId="0" fontId="18" fillId="0" borderId="12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 wrapText="1"/>
    </xf>
    <xf numFmtId="0" fontId="18" fillId="0" borderId="23" xfId="0" applyFont="1" applyBorder="1" applyAlignment="1">
      <alignment horizontal="center" vertical="center" wrapText="1"/>
    </xf>
    <xf numFmtId="0" fontId="18" fillId="0" borderId="19" xfId="0" applyFont="1" applyBorder="1" applyAlignment="1">
      <alignment horizontal="center" vertical="center" wrapText="1"/>
    </xf>
    <xf numFmtId="0" fontId="18" fillId="0" borderId="22" xfId="0" applyFont="1" applyBorder="1" applyAlignment="1">
      <alignment horizontal="center" wrapText="1"/>
    </xf>
    <xf numFmtId="0" fontId="32" fillId="0" borderId="17" xfId="0" applyFont="1" applyBorder="1" applyAlignment="1">
      <alignment horizontal="distributed" vertical="center" shrinkToFit="1"/>
    </xf>
    <xf numFmtId="0" fontId="18" fillId="0" borderId="15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0" fontId="34" fillId="0" borderId="0" xfId="0" applyFont="1" applyBorder="1">
      <alignment vertical="center"/>
    </xf>
    <xf numFmtId="0" fontId="34" fillId="0" borderId="0" xfId="0" applyFont="1">
      <alignment vertical="center"/>
    </xf>
    <xf numFmtId="3" fontId="34" fillId="0" borderId="0" xfId="0" applyNumberFormat="1" applyFont="1" applyBorder="1">
      <alignment vertical="center"/>
    </xf>
    <xf numFmtId="3" fontId="18" fillId="0" borderId="0" xfId="0" applyNumberFormat="1" applyFont="1" applyBorder="1" applyAlignment="1">
      <alignment horizontal="right" vertical="center" wrapText="1"/>
    </xf>
    <xf numFmtId="0" fontId="34" fillId="0" borderId="21" xfId="0" applyFont="1" applyBorder="1">
      <alignment vertical="center"/>
    </xf>
    <xf numFmtId="3" fontId="34" fillId="0" borderId="0" xfId="0" applyNumberFormat="1" applyFont="1">
      <alignment vertical="center"/>
    </xf>
    <xf numFmtId="179" fontId="18" fillId="0" borderId="0" xfId="0" applyNumberFormat="1" applyFont="1" applyBorder="1" applyAlignment="1">
      <alignment horizontal="right" vertical="center" wrapText="1"/>
    </xf>
    <xf numFmtId="0" fontId="21" fillId="0" borderId="20" xfId="0" applyFont="1" applyBorder="1" applyAlignment="1">
      <alignment horizontal="right" vertical="center" wrapText="1"/>
    </xf>
    <xf numFmtId="0" fontId="25" fillId="0" borderId="0" xfId="0" applyFont="1" applyBorder="1">
      <alignment vertical="center"/>
    </xf>
    <xf numFmtId="0" fontId="25" fillId="0" borderId="0" xfId="0" applyFont="1">
      <alignment vertical="center"/>
    </xf>
    <xf numFmtId="0" fontId="18" fillId="0" borderId="17" xfId="0" applyFont="1" applyBorder="1" applyAlignment="1">
      <alignment horizontal="distributed" vertical="center" wrapText="1"/>
    </xf>
    <xf numFmtId="0" fontId="18" fillId="0" borderId="18" xfId="0" applyFont="1" applyBorder="1" applyAlignment="1">
      <alignment horizontal="distributed" vertical="center" wrapText="1"/>
    </xf>
    <xf numFmtId="0" fontId="18" fillId="0" borderId="17" xfId="0" applyFont="1" applyBorder="1" applyAlignment="1">
      <alignment vertical="center" wrapText="1"/>
    </xf>
    <xf numFmtId="3" fontId="18" fillId="0" borderId="0" xfId="0" applyNumberFormat="1" applyFont="1" applyAlignment="1">
      <alignment horizontal="right" vertical="center" wrapText="1"/>
    </xf>
    <xf numFmtId="3" fontId="18" fillId="0" borderId="0" xfId="0" applyNumberFormat="1" applyFont="1" applyAlignment="1">
      <alignment horizontal="right" vertical="center" wrapText="1"/>
    </xf>
    <xf numFmtId="0" fontId="18" fillId="0" borderId="15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35" fillId="0" borderId="0" xfId="0" applyFont="1" applyAlignment="1">
      <alignment horizontal="justify" vertical="top" wrapText="1"/>
    </xf>
    <xf numFmtId="0" fontId="35" fillId="0" borderId="19" xfId="0" applyFont="1" applyBorder="1" applyAlignment="1">
      <alignment horizontal="justify" vertical="top" wrapText="1"/>
    </xf>
    <xf numFmtId="0" fontId="35" fillId="0" borderId="21" xfId="0" applyFont="1" applyBorder="1" applyAlignment="1">
      <alignment horizontal="justify" vertical="top" wrapText="1"/>
    </xf>
    <xf numFmtId="178" fontId="18" fillId="0" borderId="0" xfId="0" applyNumberFormat="1" applyFont="1" applyBorder="1" applyAlignment="1">
      <alignment horizontal="right" vertical="center" wrapText="1"/>
    </xf>
    <xf numFmtId="3" fontId="25" fillId="0" borderId="0" xfId="0" applyNumberFormat="1" applyFont="1" applyBorder="1">
      <alignment vertical="center"/>
    </xf>
    <xf numFmtId="0" fontId="21" fillId="0" borderId="0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right" vertical="center" wrapText="1"/>
    </xf>
    <xf numFmtId="0" fontId="18" fillId="0" borderId="0" xfId="0" applyFont="1" applyBorder="1" applyAlignment="1">
      <alignment horizontal="center" vertical="center" wrapText="1"/>
    </xf>
    <xf numFmtId="3" fontId="21" fillId="0" borderId="0" xfId="0" applyNumberFormat="1" applyFont="1" applyBorder="1" applyAlignment="1">
      <alignment horizontal="center" vertical="center" wrapText="1"/>
    </xf>
    <xf numFmtId="3" fontId="21" fillId="0" borderId="20" xfId="0" applyNumberFormat="1" applyFont="1" applyBorder="1" applyAlignment="1">
      <alignment horizontal="right" vertical="center" wrapText="1"/>
    </xf>
    <xf numFmtId="3" fontId="21" fillId="0" borderId="0" xfId="0" applyNumberFormat="1" applyFont="1" applyBorder="1" applyAlignment="1">
      <alignment horizontal="right" vertical="center" wrapText="1"/>
    </xf>
    <xf numFmtId="176" fontId="21" fillId="0" borderId="0" xfId="0" applyNumberFormat="1" applyFont="1" applyBorder="1" applyAlignment="1">
      <alignment horizontal="center" vertical="center" wrapText="1"/>
    </xf>
    <xf numFmtId="176" fontId="18" fillId="0" borderId="0" xfId="0" applyNumberFormat="1" applyFont="1" applyAlignment="1">
      <alignment horizontal="right" vertical="center" wrapText="1"/>
    </xf>
    <xf numFmtId="176" fontId="18" fillId="0" borderId="0" xfId="0" applyNumberFormat="1" applyFont="1" applyBorder="1" applyAlignment="1">
      <alignment horizontal="right" vertical="center" wrapText="1"/>
    </xf>
    <xf numFmtId="0" fontId="18" fillId="0" borderId="12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right" vertical="center" wrapText="1"/>
    </xf>
    <xf numFmtId="0" fontId="18" fillId="0" borderId="0" xfId="0" applyFont="1" applyAlignment="1">
      <alignment horizontal="right" vertical="center" wrapText="1"/>
    </xf>
    <xf numFmtId="0" fontId="18" fillId="0" borderId="15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/>
    </xf>
    <xf numFmtId="0" fontId="37" fillId="0" borderId="0" xfId="0" applyFont="1" applyBorder="1">
      <alignment vertical="center"/>
    </xf>
    <xf numFmtId="0" fontId="36" fillId="0" borderId="0" xfId="0" applyFont="1" applyAlignment="1">
      <alignment horizontal="right" vertical="center" wrapText="1"/>
    </xf>
    <xf numFmtId="180" fontId="21" fillId="0" borderId="0" xfId="0" applyNumberFormat="1" applyFont="1" applyBorder="1" applyAlignment="1">
      <alignment horizontal="right" vertical="center" wrapText="1"/>
    </xf>
    <xf numFmtId="0" fontId="33" fillId="0" borderId="0" xfId="0" applyFont="1">
      <alignment vertical="center"/>
    </xf>
    <xf numFmtId="0" fontId="18" fillId="0" borderId="15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0" fontId="25" fillId="0" borderId="0" xfId="0" applyFont="1" applyAlignment="1">
      <alignment vertical="center"/>
    </xf>
    <xf numFmtId="3" fontId="25" fillId="0" borderId="0" xfId="0" applyNumberFormat="1" applyFont="1" applyAlignment="1">
      <alignment vertical="center"/>
    </xf>
    <xf numFmtId="0" fontId="18" fillId="0" borderId="0" xfId="0" applyFont="1" applyAlignment="1">
      <alignment horizontal="center" vertical="top" wrapText="1"/>
    </xf>
    <xf numFmtId="0" fontId="34" fillId="0" borderId="0" xfId="0" applyFont="1" applyAlignment="1">
      <alignment horizontal="center" vertical="center"/>
    </xf>
    <xf numFmtId="9" fontId="21" fillId="0" borderId="0" xfId="42" applyFont="1" applyBorder="1" applyAlignment="1">
      <alignment horizontal="right" vertical="center" wrapText="1"/>
    </xf>
    <xf numFmtId="0" fontId="18" fillId="0" borderId="13" xfId="0" applyFont="1" applyBorder="1" applyAlignment="1">
      <alignment horizontal="center" vertical="center" wrapText="1"/>
    </xf>
    <xf numFmtId="0" fontId="18" fillId="0" borderId="0" xfId="0" applyFont="1" applyAlignment="1">
      <alignment horizontal="left" vertical="center"/>
    </xf>
    <xf numFmtId="0" fontId="38" fillId="0" borderId="0" xfId="0" applyFont="1">
      <alignment vertical="center"/>
    </xf>
    <xf numFmtId="0" fontId="18" fillId="0" borderId="0" xfId="0" applyFont="1">
      <alignment vertical="center"/>
    </xf>
    <xf numFmtId="0" fontId="21" fillId="0" borderId="0" xfId="0" applyFont="1">
      <alignment vertical="center"/>
    </xf>
    <xf numFmtId="0" fontId="38" fillId="0" borderId="0" xfId="0" applyFont="1" applyAlignment="1">
      <alignment vertical="center"/>
    </xf>
    <xf numFmtId="3" fontId="21" fillId="0" borderId="20" xfId="0" applyNumberFormat="1" applyFont="1" applyBorder="1" applyAlignment="1">
      <alignment horizontal="right" vertical="center" wrapText="1"/>
    </xf>
    <xf numFmtId="3" fontId="21" fillId="0" borderId="0" xfId="0" applyNumberFormat="1" applyFont="1" applyBorder="1" applyAlignment="1">
      <alignment horizontal="right" vertical="center" wrapText="1"/>
    </xf>
    <xf numFmtId="3" fontId="21" fillId="0" borderId="0" xfId="0" applyNumberFormat="1" applyFont="1" applyBorder="1" applyAlignment="1">
      <alignment horizontal="center" vertical="center" wrapText="1"/>
    </xf>
    <xf numFmtId="0" fontId="18" fillId="0" borderId="0" xfId="0" applyFont="1" applyAlignment="1">
      <alignment horizontal="left" vertical="center"/>
    </xf>
    <xf numFmtId="3" fontId="18" fillId="0" borderId="0" xfId="0" applyNumberFormat="1" applyFont="1" applyBorder="1" applyAlignment="1">
      <alignment horizontal="center" vertical="center" wrapText="1"/>
    </xf>
    <xf numFmtId="3" fontId="18" fillId="0" borderId="0" xfId="0" applyNumberFormat="1" applyFont="1" applyAlignment="1">
      <alignment horizontal="right" vertical="center" wrapText="1"/>
    </xf>
    <xf numFmtId="3" fontId="18" fillId="0" borderId="0" xfId="0" applyNumberFormat="1" applyFont="1" applyBorder="1" applyAlignment="1">
      <alignment horizontal="right" vertical="center" wrapText="1"/>
    </xf>
    <xf numFmtId="3" fontId="21" fillId="0" borderId="0" xfId="0" applyNumberFormat="1" applyFont="1" applyBorder="1" applyAlignment="1">
      <alignment horizontal="right" vertical="center" wrapText="1"/>
    </xf>
    <xf numFmtId="3" fontId="18" fillId="0" borderId="0" xfId="0" applyNumberFormat="1" applyFont="1" applyAlignment="1">
      <alignment horizontal="center" vertical="center" wrapText="1"/>
    </xf>
    <xf numFmtId="3" fontId="18" fillId="0" borderId="21" xfId="0" applyNumberFormat="1" applyFont="1" applyBorder="1" applyAlignment="1">
      <alignment horizontal="right" vertical="center" wrapText="1"/>
    </xf>
    <xf numFmtId="3" fontId="21" fillId="0" borderId="24" xfId="0" applyNumberFormat="1" applyFont="1" applyBorder="1" applyAlignment="1">
      <alignment horizontal="center" vertical="center" wrapText="1"/>
    </xf>
    <xf numFmtId="3" fontId="18" fillId="0" borderId="21" xfId="0" applyNumberFormat="1" applyFont="1" applyBorder="1" applyAlignment="1">
      <alignment horizontal="center" vertical="center" wrapText="1"/>
    </xf>
    <xf numFmtId="49" fontId="21" fillId="0" borderId="0" xfId="0" applyNumberFormat="1" applyFont="1" applyBorder="1" applyAlignment="1">
      <alignment vertical="center" wrapText="1"/>
    </xf>
    <xf numFmtId="49" fontId="18" fillId="0" borderId="0" xfId="0" applyNumberFormat="1" applyFont="1" applyAlignment="1">
      <alignment horizontal="center" vertical="top" wrapText="1"/>
    </xf>
    <xf numFmtId="181" fontId="18" fillId="0" borderId="21" xfId="0" applyNumberFormat="1" applyFont="1" applyBorder="1" applyAlignment="1">
      <alignment vertical="center" wrapText="1"/>
    </xf>
    <xf numFmtId="3" fontId="21" fillId="0" borderId="24" xfId="0" applyNumberFormat="1" applyFont="1" applyBorder="1" applyAlignment="1">
      <alignment horizontal="right" vertical="center" wrapText="1"/>
    </xf>
    <xf numFmtId="180" fontId="21" fillId="0" borderId="24" xfId="0" applyNumberFormat="1" applyFont="1" applyBorder="1" applyAlignment="1">
      <alignment horizontal="center" vertical="center" wrapText="1"/>
    </xf>
    <xf numFmtId="3" fontId="18" fillId="0" borderId="0" xfId="0" applyNumberFormat="1" applyFont="1" applyAlignment="1">
      <alignment horizontal="right" vertical="center" wrapText="1"/>
    </xf>
    <xf numFmtId="3" fontId="18" fillId="0" borderId="0" xfId="0" applyNumberFormat="1" applyFont="1" applyBorder="1" applyAlignment="1">
      <alignment horizontal="right" vertical="center" wrapText="1"/>
    </xf>
    <xf numFmtId="3" fontId="18" fillId="0" borderId="0" xfId="0" applyNumberFormat="1" applyFont="1" applyAlignment="1">
      <alignment horizontal="right" vertical="center" wrapText="1"/>
    </xf>
    <xf numFmtId="49" fontId="34" fillId="0" borderId="0" xfId="0" applyNumberFormat="1" applyFont="1" applyAlignment="1">
      <alignment horizontal="center" vertical="center"/>
    </xf>
    <xf numFmtId="0" fontId="18" fillId="0" borderId="12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right" vertical="center" wrapText="1"/>
    </xf>
    <xf numFmtId="0" fontId="21" fillId="0" borderId="0" xfId="0" applyFont="1" applyBorder="1" applyAlignment="1">
      <alignment horizontal="right" vertical="center" wrapText="1"/>
    </xf>
    <xf numFmtId="3" fontId="18" fillId="0" borderId="0" xfId="0" applyNumberFormat="1" applyFont="1" applyBorder="1" applyAlignment="1">
      <alignment horizontal="right" vertical="center" wrapText="1"/>
    </xf>
    <xf numFmtId="0" fontId="18" fillId="0" borderId="0" xfId="0" applyFont="1" applyBorder="1" applyAlignment="1">
      <alignment horizontal="distributed" vertical="center" wrapText="1"/>
    </xf>
    <xf numFmtId="0" fontId="18" fillId="0" borderId="18" xfId="0" applyFont="1" applyBorder="1" applyAlignment="1">
      <alignment horizontal="distributed" vertical="center" wrapText="1"/>
    </xf>
    <xf numFmtId="0" fontId="18" fillId="0" borderId="24" xfId="0" applyFont="1" applyBorder="1" applyAlignment="1">
      <alignment horizontal="right" vertical="center" wrapText="1"/>
    </xf>
    <xf numFmtId="0" fontId="23" fillId="0" borderId="0" xfId="0" applyFont="1" applyBorder="1" applyAlignment="1">
      <alignment horizontal="distributed" vertical="center" wrapText="1"/>
    </xf>
    <xf numFmtId="0" fontId="18" fillId="0" borderId="0" xfId="0" applyFont="1" applyAlignment="1">
      <alignment horizontal="center" vertical="center" wrapText="1"/>
    </xf>
    <xf numFmtId="3" fontId="18" fillId="0" borderId="0" xfId="0" applyNumberFormat="1" applyFont="1" applyAlignment="1">
      <alignment horizontal="right" vertical="center" wrapText="1"/>
    </xf>
    <xf numFmtId="3" fontId="18" fillId="0" borderId="0" xfId="0" applyNumberFormat="1" applyFont="1" applyAlignment="1">
      <alignment horizontal="right" vertical="center" wrapText="1"/>
    </xf>
    <xf numFmtId="0" fontId="21" fillId="0" borderId="0" xfId="0" applyFont="1" applyBorder="1" applyAlignment="1">
      <alignment horizontal="right" vertical="center" wrapText="1"/>
    </xf>
    <xf numFmtId="3" fontId="21" fillId="0" borderId="20" xfId="0" applyNumberFormat="1" applyFont="1" applyBorder="1" applyAlignment="1">
      <alignment horizontal="right" vertical="center" wrapText="1"/>
    </xf>
    <xf numFmtId="3" fontId="21" fillId="0" borderId="0" xfId="0" applyNumberFormat="1" applyFont="1" applyBorder="1" applyAlignment="1">
      <alignment horizontal="right" vertical="center" wrapText="1"/>
    </xf>
    <xf numFmtId="0" fontId="18" fillId="0" borderId="12" xfId="0" applyFont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3" fontId="21" fillId="0" borderId="0" xfId="0" applyNumberFormat="1" applyFont="1" applyBorder="1" applyAlignment="1">
      <alignment horizontal="right" vertical="center" wrapText="1"/>
    </xf>
    <xf numFmtId="0" fontId="18" fillId="0" borderId="12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right" vertical="center" wrapText="1"/>
    </xf>
    <xf numFmtId="0" fontId="18" fillId="0" borderId="0" xfId="0" applyFont="1" applyAlignment="1">
      <alignment horizontal="right" vertical="center" wrapText="1"/>
    </xf>
    <xf numFmtId="0" fontId="18" fillId="0" borderId="0" xfId="0" applyFont="1" applyAlignment="1">
      <alignment horizontal="center" vertical="center" wrapText="1"/>
    </xf>
    <xf numFmtId="3" fontId="18" fillId="0" borderId="0" xfId="0" applyNumberFormat="1" applyFont="1" applyBorder="1" applyAlignment="1">
      <alignment horizontal="center" vertical="center" wrapText="1"/>
    </xf>
    <xf numFmtId="3" fontId="18" fillId="0" borderId="0" xfId="0" applyNumberFormat="1" applyFont="1" applyAlignment="1">
      <alignment horizontal="center" vertical="center" wrapText="1"/>
    </xf>
    <xf numFmtId="3" fontId="18" fillId="0" borderId="0" xfId="0" applyNumberFormat="1" applyFont="1" applyBorder="1" applyAlignment="1">
      <alignment horizontal="right" vertical="center" wrapText="1"/>
    </xf>
    <xf numFmtId="3" fontId="18" fillId="0" borderId="0" xfId="0" applyNumberFormat="1" applyFont="1" applyAlignment="1">
      <alignment horizontal="right" vertical="center" wrapText="1"/>
    </xf>
    <xf numFmtId="3" fontId="18" fillId="0" borderId="20" xfId="0" applyNumberFormat="1" applyFont="1" applyBorder="1" applyAlignment="1">
      <alignment horizontal="right" vertical="center" wrapText="1"/>
    </xf>
    <xf numFmtId="49" fontId="18" fillId="0" borderId="0" xfId="0" applyNumberFormat="1" applyFont="1" applyAlignment="1">
      <alignment horizontal="center" vertical="center" wrapText="1"/>
    </xf>
    <xf numFmtId="176" fontId="18" fillId="0" borderId="0" xfId="0" applyNumberFormat="1" applyFont="1" applyBorder="1" applyAlignment="1">
      <alignment horizontal="center" vertical="center" wrapText="1"/>
    </xf>
    <xf numFmtId="176" fontId="18" fillId="0" borderId="0" xfId="0" applyNumberFormat="1" applyFont="1" applyAlignment="1">
      <alignment horizontal="center" vertical="center" wrapText="1"/>
    </xf>
    <xf numFmtId="49" fontId="18" fillId="0" borderId="0" xfId="0" applyNumberFormat="1" applyFont="1" applyBorder="1" applyAlignment="1">
      <alignment vertical="center" wrapText="1"/>
    </xf>
    <xf numFmtId="49" fontId="18" fillId="0" borderId="0" xfId="0" applyNumberFormat="1" applyFont="1" applyBorder="1" applyAlignment="1">
      <alignment horizontal="center" vertical="center" wrapText="1"/>
    </xf>
    <xf numFmtId="49" fontId="18" fillId="0" borderId="0" xfId="0" applyNumberFormat="1" applyFont="1" applyAlignment="1">
      <alignment vertical="center" wrapText="1"/>
    </xf>
    <xf numFmtId="0" fontId="18" fillId="0" borderId="0" xfId="0" applyFont="1" applyBorder="1" applyAlignment="1">
      <alignment horizontal="justify" vertical="top" wrapText="1"/>
    </xf>
    <xf numFmtId="3" fontId="18" fillId="0" borderId="0" xfId="0" applyNumberFormat="1" applyFont="1" applyBorder="1" applyAlignment="1">
      <alignment horizontal="center" vertical="center" wrapText="1"/>
    </xf>
    <xf numFmtId="0" fontId="18" fillId="0" borderId="0" xfId="0" applyFont="1" applyBorder="1" applyAlignment="1">
      <alignment horizontal="right" vertical="center" wrapText="1"/>
    </xf>
    <xf numFmtId="0" fontId="18" fillId="0" borderId="0" xfId="0" applyFont="1" applyAlignment="1">
      <alignment horizontal="right" vertical="center" wrapText="1"/>
    </xf>
    <xf numFmtId="3" fontId="18" fillId="0" borderId="0" xfId="0" applyNumberFormat="1" applyFont="1" applyBorder="1" applyAlignment="1">
      <alignment horizontal="right" vertical="center" wrapText="1"/>
    </xf>
    <xf numFmtId="3" fontId="18" fillId="0" borderId="0" xfId="0" applyNumberFormat="1" applyFont="1" applyAlignment="1">
      <alignment horizontal="right" vertical="center" wrapText="1"/>
    </xf>
    <xf numFmtId="3" fontId="18" fillId="0" borderId="0" xfId="0" applyNumberFormat="1" applyFont="1" applyAlignment="1">
      <alignment horizontal="center" vertical="center" wrapText="1"/>
    </xf>
    <xf numFmtId="0" fontId="18" fillId="0" borderId="20" xfId="0" applyFont="1" applyBorder="1" applyAlignment="1">
      <alignment horizontal="right" vertical="center" wrapText="1"/>
    </xf>
    <xf numFmtId="0" fontId="21" fillId="0" borderId="0" xfId="0" applyFont="1" applyAlignment="1">
      <alignment horizontal="center" vertical="center" wrapText="1"/>
    </xf>
    <xf numFmtId="0" fontId="20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3" fontId="39" fillId="0" borderId="0" xfId="0" applyNumberFormat="1" applyFont="1" applyAlignment="1">
      <alignment horizontal="right" vertical="center" wrapText="1"/>
    </xf>
    <xf numFmtId="181" fontId="39" fillId="0" borderId="0" xfId="0" applyNumberFormat="1" applyFont="1" applyAlignment="1">
      <alignment horizontal="right" vertical="center" wrapText="1"/>
    </xf>
    <xf numFmtId="3" fontId="40" fillId="0" borderId="0" xfId="0" applyNumberFormat="1" applyFont="1" applyAlignment="1">
      <alignment horizontal="right" vertical="center" wrapText="1"/>
    </xf>
    <xf numFmtId="176" fontId="40" fillId="0" borderId="0" xfId="0" applyNumberFormat="1" applyFont="1" applyAlignment="1">
      <alignment horizontal="right" vertical="center" wrapText="1"/>
    </xf>
    <xf numFmtId="3" fontId="40" fillId="0" borderId="20" xfId="0" applyNumberFormat="1" applyFont="1" applyBorder="1" applyAlignment="1">
      <alignment horizontal="right" vertical="center" wrapText="1"/>
    </xf>
    <xf numFmtId="3" fontId="40" fillId="0" borderId="0" xfId="0" applyNumberFormat="1" applyFont="1" applyBorder="1" applyAlignment="1">
      <alignment horizontal="right" vertical="center" wrapText="1"/>
    </xf>
    <xf numFmtId="176" fontId="40" fillId="0" borderId="0" xfId="0" applyNumberFormat="1" applyFont="1" applyBorder="1" applyAlignment="1">
      <alignment horizontal="right" vertical="center" wrapText="1"/>
    </xf>
    <xf numFmtId="3" fontId="40" fillId="33" borderId="0" xfId="0" applyNumberFormat="1" applyFont="1" applyFill="1" applyAlignment="1">
      <alignment horizontal="right" vertical="center" wrapText="1"/>
    </xf>
    <xf numFmtId="3" fontId="40" fillId="33" borderId="0" xfId="0" applyNumberFormat="1" applyFont="1" applyFill="1">
      <alignment vertical="center"/>
    </xf>
    <xf numFmtId="3" fontId="39" fillId="33" borderId="0" xfId="0" applyNumberFormat="1" applyFont="1" applyFill="1">
      <alignment vertical="center"/>
    </xf>
    <xf numFmtId="3" fontId="39" fillId="33" borderId="0" xfId="0" applyNumberFormat="1" applyFont="1" applyFill="1" applyAlignment="1">
      <alignment horizontal="right" vertical="center" wrapText="1"/>
    </xf>
    <xf numFmtId="3" fontId="40" fillId="33" borderId="20" xfId="0" applyNumberFormat="1" applyFont="1" applyFill="1" applyBorder="1" applyAlignment="1">
      <alignment horizontal="right" vertical="center" wrapText="1"/>
    </xf>
    <xf numFmtId="3" fontId="40" fillId="33" borderId="0" xfId="0" applyNumberFormat="1" applyFont="1" applyFill="1" applyBorder="1" applyAlignment="1">
      <alignment horizontal="right" vertical="center" wrapText="1"/>
    </xf>
    <xf numFmtId="3" fontId="18" fillId="0" borderId="0" xfId="0" applyNumberFormat="1" applyFont="1" applyAlignment="1">
      <alignment horizontal="right" vertical="center" wrapText="1"/>
    </xf>
    <xf numFmtId="3" fontId="18" fillId="0" borderId="0" xfId="0" applyNumberFormat="1" applyFont="1" applyAlignment="1">
      <alignment horizontal="right" vertical="center" wrapText="1"/>
    </xf>
    <xf numFmtId="0" fontId="18" fillId="0" borderId="11" xfId="0" applyFont="1" applyBorder="1" applyAlignment="1">
      <alignment horizontal="center" vertical="center" wrapText="1"/>
    </xf>
    <xf numFmtId="0" fontId="0" fillId="0" borderId="11" xfId="0" applyBorder="1">
      <alignment vertical="center"/>
    </xf>
    <xf numFmtId="0" fontId="18" fillId="0" borderId="12" xfId="0" applyFont="1" applyBorder="1" applyAlignment="1">
      <alignment horizontal="center" vertical="center" wrapText="1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18" fillId="0" borderId="0" xfId="0" applyFont="1" applyBorder="1" applyAlignment="1">
      <alignment horizontal="center" vertical="center" wrapText="1"/>
    </xf>
    <xf numFmtId="0" fontId="0" fillId="0" borderId="0" xfId="0" applyBorder="1">
      <alignment vertical="center"/>
    </xf>
    <xf numFmtId="0" fontId="19" fillId="0" borderId="0" xfId="0" applyFont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0" fillId="0" borderId="15" xfId="0" applyBorder="1">
      <alignment vertical="center"/>
    </xf>
    <xf numFmtId="0" fontId="18" fillId="0" borderId="14" xfId="0" applyFont="1" applyBorder="1" applyAlignment="1">
      <alignment horizontal="center" vertical="center" wrapText="1"/>
    </xf>
    <xf numFmtId="0" fontId="0" fillId="0" borderId="14" xfId="0" applyBorder="1">
      <alignment vertical="center"/>
    </xf>
    <xf numFmtId="0" fontId="20" fillId="0" borderId="0" xfId="0" applyFont="1" applyAlignment="1">
      <alignment horizontal="left" vertical="center"/>
    </xf>
    <xf numFmtId="0" fontId="20" fillId="0" borderId="0" xfId="0" applyFont="1" applyAlignment="1">
      <alignment horizontal="right" vertical="center"/>
    </xf>
    <xf numFmtId="0" fontId="18" fillId="0" borderId="16" xfId="0" applyFont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 wrapText="1"/>
    </xf>
    <xf numFmtId="0" fontId="20" fillId="0" borderId="0" xfId="0" applyFont="1" applyAlignment="1">
      <alignment horizontal="left" vertical="center" wrapText="1"/>
    </xf>
    <xf numFmtId="0" fontId="18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0" fillId="0" borderId="18" xfId="0" applyBorder="1">
      <alignment vertical="center"/>
    </xf>
    <xf numFmtId="0" fontId="18" fillId="0" borderId="23" xfId="0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1" xfId="0" applyBorder="1" applyAlignment="1">
      <alignment horizontal="right" vertical="center"/>
    </xf>
    <xf numFmtId="0" fontId="18" fillId="0" borderId="22" xfId="0" applyFont="1" applyBorder="1" applyAlignment="1">
      <alignment horizontal="center" vertical="center" wrapText="1"/>
    </xf>
    <xf numFmtId="0" fontId="18" fillId="0" borderId="20" xfId="0" applyFont="1" applyBorder="1" applyAlignment="1">
      <alignment horizontal="center" vertical="center" wrapText="1"/>
    </xf>
    <xf numFmtId="0" fontId="18" fillId="0" borderId="19" xfId="0" applyFont="1" applyBorder="1" applyAlignment="1">
      <alignment horizontal="center" vertical="center" wrapText="1"/>
    </xf>
    <xf numFmtId="0" fontId="18" fillId="0" borderId="24" xfId="0" applyFont="1" applyBorder="1" applyAlignment="1">
      <alignment vertical="center"/>
    </xf>
    <xf numFmtId="0" fontId="21" fillId="0" borderId="0" xfId="0" applyFont="1" applyAlignment="1">
      <alignment vertical="center"/>
    </xf>
    <xf numFmtId="0" fontId="0" fillId="0" borderId="21" xfId="0" applyBorder="1" applyAlignment="1">
      <alignment horizontal="center" vertical="center"/>
    </xf>
    <xf numFmtId="0" fontId="21" fillId="0" borderId="0" xfId="0" applyFont="1" applyBorder="1" applyAlignment="1">
      <alignment horizontal="left" vertical="center" wrapText="1"/>
    </xf>
    <xf numFmtId="0" fontId="21" fillId="0" borderId="17" xfId="0" applyFont="1" applyBorder="1" applyAlignment="1">
      <alignment horizontal="left" vertical="center" wrapText="1"/>
    </xf>
    <xf numFmtId="0" fontId="25" fillId="0" borderId="0" xfId="0" applyFont="1" applyAlignment="1">
      <alignment horizontal="center" vertical="center" wrapText="1"/>
    </xf>
    <xf numFmtId="0" fontId="25" fillId="0" borderId="0" xfId="0" applyFont="1" applyBorder="1" applyAlignment="1">
      <alignment horizontal="center" vertical="center" wrapText="1"/>
    </xf>
    <xf numFmtId="0" fontId="25" fillId="0" borderId="24" xfId="0" applyFont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0" fontId="21" fillId="0" borderId="24" xfId="0" applyFont="1" applyBorder="1" applyAlignment="1">
      <alignment horizontal="left" vertical="center"/>
    </xf>
    <xf numFmtId="0" fontId="20" fillId="0" borderId="0" xfId="0" applyFont="1" applyAlignment="1">
      <alignment horizontal="center" vertical="center"/>
    </xf>
    <xf numFmtId="0" fontId="21" fillId="0" borderId="0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right" vertical="center" wrapText="1"/>
    </xf>
    <xf numFmtId="0" fontId="18" fillId="0" borderId="20" xfId="0" applyFont="1" applyBorder="1" applyAlignment="1">
      <alignment horizontal="right" vertical="center" wrapText="1"/>
    </xf>
    <xf numFmtId="0" fontId="18" fillId="0" borderId="0" xfId="0" applyFont="1" applyBorder="1" applyAlignment="1">
      <alignment horizontal="right" vertical="center" wrapText="1"/>
    </xf>
    <xf numFmtId="0" fontId="18" fillId="0" borderId="0" xfId="0" applyFont="1" applyAlignment="1">
      <alignment horizontal="right" vertical="center" wrapText="1"/>
    </xf>
    <xf numFmtId="0" fontId="18" fillId="0" borderId="15" xfId="0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3" fontId="21" fillId="0" borderId="0" xfId="0" applyNumberFormat="1" applyFont="1" applyBorder="1" applyAlignment="1">
      <alignment horizontal="center" vertical="center" wrapText="1"/>
    </xf>
    <xf numFmtId="3" fontId="18" fillId="0" borderId="0" xfId="0" applyNumberFormat="1" applyFont="1" applyBorder="1" applyAlignment="1">
      <alignment horizontal="center" vertical="center" wrapText="1"/>
    </xf>
    <xf numFmtId="3" fontId="18" fillId="0" borderId="0" xfId="0" applyNumberFormat="1" applyFont="1" applyAlignment="1">
      <alignment horizontal="center" vertical="center" wrapText="1"/>
    </xf>
    <xf numFmtId="3" fontId="18" fillId="0" borderId="20" xfId="0" applyNumberFormat="1" applyFont="1" applyBorder="1" applyAlignment="1">
      <alignment horizontal="right" vertical="center" wrapText="1"/>
    </xf>
    <xf numFmtId="3" fontId="18" fillId="0" borderId="0" xfId="0" applyNumberFormat="1" applyFont="1" applyBorder="1" applyAlignment="1">
      <alignment horizontal="right" vertical="center" wrapText="1"/>
    </xf>
    <xf numFmtId="3" fontId="21" fillId="0" borderId="20" xfId="0" applyNumberFormat="1" applyFont="1" applyBorder="1" applyAlignment="1">
      <alignment horizontal="right" vertical="center" wrapText="1"/>
    </xf>
    <xf numFmtId="3" fontId="21" fillId="0" borderId="0" xfId="0" applyNumberFormat="1" applyFont="1" applyBorder="1" applyAlignment="1">
      <alignment horizontal="right" vertical="center" wrapText="1"/>
    </xf>
    <xf numFmtId="0" fontId="27" fillId="0" borderId="12" xfId="0" applyFont="1" applyBorder="1" applyAlignment="1">
      <alignment horizontal="center" vertical="center" wrapText="1"/>
    </xf>
    <xf numFmtId="49" fontId="18" fillId="0" borderId="0" xfId="0" applyNumberFormat="1" applyFont="1" applyAlignment="1">
      <alignment horizontal="center" vertical="center" wrapText="1"/>
    </xf>
    <xf numFmtId="3" fontId="18" fillId="0" borderId="0" xfId="0" applyNumberFormat="1" applyFont="1" applyAlignment="1">
      <alignment horizontal="right" vertical="center" wrapText="1"/>
    </xf>
    <xf numFmtId="0" fontId="19" fillId="0" borderId="0" xfId="0" applyFont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 wrapText="1"/>
    </xf>
    <xf numFmtId="0" fontId="18" fillId="0" borderId="15" xfId="0" applyFont="1" applyBorder="1" applyAlignment="1">
      <alignment horizontal="center" vertical="center" shrinkToFit="1"/>
    </xf>
    <xf numFmtId="0" fontId="18" fillId="0" borderId="23" xfId="0" applyFont="1" applyBorder="1" applyAlignment="1">
      <alignment horizontal="center" vertical="center" shrinkToFit="1"/>
    </xf>
    <xf numFmtId="0" fontId="18" fillId="0" borderId="14" xfId="0" applyFont="1" applyBorder="1" applyAlignment="1">
      <alignment horizontal="center" vertical="center" shrinkToFit="1"/>
    </xf>
    <xf numFmtId="0" fontId="18" fillId="0" borderId="10" xfId="0" applyFont="1" applyBorder="1" applyAlignment="1">
      <alignment horizontal="center" vertical="center" wrapText="1"/>
    </xf>
    <xf numFmtId="0" fontId="23" fillId="0" borderId="15" xfId="0" applyFont="1" applyBorder="1" applyAlignment="1">
      <alignment horizontal="center" vertical="center" shrinkToFit="1"/>
    </xf>
    <xf numFmtId="0" fontId="0" fillId="0" borderId="14" xfId="0" applyBorder="1" applyAlignment="1">
      <alignment vertical="center" shrinkToFit="1"/>
    </xf>
    <xf numFmtId="0" fontId="21" fillId="0" borderId="24" xfId="0" applyFont="1" applyBorder="1" applyAlignment="1">
      <alignment horizontal="right" vertical="center"/>
    </xf>
    <xf numFmtId="0" fontId="18" fillId="0" borderId="13" xfId="0" applyFont="1" applyBorder="1" applyAlignment="1">
      <alignment horizontal="center" vertical="distributed" textRotation="255" wrapText="1"/>
    </xf>
    <xf numFmtId="0" fontId="18" fillId="0" borderId="10" xfId="0" applyFont="1" applyBorder="1" applyAlignment="1">
      <alignment horizontal="left" vertical="center" wrapText="1"/>
    </xf>
    <xf numFmtId="0" fontId="18" fillId="0" borderId="11" xfId="0" applyFont="1" applyBorder="1" applyAlignment="1">
      <alignment horizontal="left" vertical="center" wrapText="1"/>
    </xf>
    <xf numFmtId="0" fontId="18" fillId="0" borderId="12" xfId="0" applyFont="1" applyBorder="1" applyAlignment="1">
      <alignment horizontal="center" vertical="distributed" textRotation="255" wrapText="1"/>
    </xf>
    <xf numFmtId="0" fontId="21" fillId="0" borderId="0" xfId="0" applyFont="1" applyAlignment="1">
      <alignment vertical="center" wrapText="1"/>
    </xf>
    <xf numFmtId="0" fontId="27" fillId="0" borderId="12" xfId="0" applyFont="1" applyBorder="1" applyAlignment="1">
      <alignment horizontal="center" vertical="center" shrinkToFit="1"/>
    </xf>
    <xf numFmtId="0" fontId="0" fillId="0" borderId="12" xfId="0" applyBorder="1" applyAlignment="1">
      <alignment vertical="center" shrinkToFit="1"/>
    </xf>
    <xf numFmtId="0" fontId="27" fillId="0" borderId="13" xfId="0" applyFont="1" applyBorder="1" applyAlignment="1">
      <alignment horizontal="center" vertical="center" shrinkToFit="1"/>
    </xf>
    <xf numFmtId="176" fontId="21" fillId="0" borderId="0" xfId="0" applyNumberFormat="1" applyFont="1" applyBorder="1" applyAlignment="1">
      <alignment horizontal="center" vertical="center" wrapText="1"/>
    </xf>
    <xf numFmtId="3" fontId="18" fillId="0" borderId="20" xfId="0" applyNumberFormat="1" applyFont="1" applyBorder="1" applyAlignment="1">
      <alignment horizontal="center" vertical="center" wrapText="1"/>
    </xf>
    <xf numFmtId="3" fontId="21" fillId="0" borderId="20" xfId="0" applyNumberFormat="1" applyFont="1" applyBorder="1" applyAlignment="1">
      <alignment horizontal="center" vertical="center" wrapText="1"/>
    </xf>
    <xf numFmtId="176" fontId="18" fillId="0" borderId="0" xfId="0" applyNumberFormat="1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176" fontId="18" fillId="0" borderId="0" xfId="0" applyNumberFormat="1" applyFont="1" applyAlignment="1">
      <alignment horizontal="center" vertical="center" wrapText="1"/>
    </xf>
    <xf numFmtId="0" fontId="18" fillId="0" borderId="0" xfId="0" applyFont="1" applyAlignment="1">
      <alignment vertical="center"/>
    </xf>
    <xf numFmtId="49" fontId="18" fillId="0" borderId="0" xfId="0" applyNumberFormat="1" applyFont="1" applyBorder="1" applyAlignment="1">
      <alignment horizontal="center" vertical="center" wrapText="1"/>
    </xf>
    <xf numFmtId="49" fontId="18" fillId="0" borderId="21" xfId="0" applyNumberFormat="1" applyFont="1" applyBorder="1" applyAlignment="1">
      <alignment horizontal="center" vertical="center" wrapText="1"/>
    </xf>
    <xf numFmtId="49" fontId="18" fillId="0" borderId="0" xfId="0" applyNumberFormat="1" applyFont="1" applyBorder="1" applyAlignment="1">
      <alignment vertical="center" wrapText="1"/>
    </xf>
    <xf numFmtId="0" fontId="18" fillId="0" borderId="0" xfId="0" applyFont="1" applyBorder="1" applyAlignment="1">
      <alignment horizontal="distributed" vertical="center" wrapText="1"/>
    </xf>
    <xf numFmtId="0" fontId="18" fillId="0" borderId="17" xfId="0" applyFont="1" applyBorder="1" applyAlignment="1">
      <alignment horizontal="distributed" vertical="center" wrapText="1"/>
    </xf>
    <xf numFmtId="182" fontId="18" fillId="0" borderId="0" xfId="0" applyNumberFormat="1" applyFont="1" applyAlignment="1">
      <alignment horizontal="center" vertical="center" wrapText="1"/>
    </xf>
    <xf numFmtId="49" fontId="18" fillId="0" borderId="0" xfId="0" applyNumberFormat="1" applyFont="1" applyAlignment="1">
      <alignment vertical="center" wrapText="1"/>
    </xf>
    <xf numFmtId="49" fontId="18" fillId="0" borderId="20" xfId="0" applyNumberFormat="1" applyFont="1" applyBorder="1" applyAlignment="1">
      <alignment horizontal="center" vertical="center" wrapText="1"/>
    </xf>
    <xf numFmtId="49" fontId="21" fillId="0" borderId="22" xfId="0" applyNumberFormat="1" applyFont="1" applyBorder="1" applyAlignment="1">
      <alignment horizontal="center" vertical="center" wrapText="1"/>
    </xf>
    <xf numFmtId="49" fontId="21" fillId="0" borderId="24" xfId="0" applyNumberFormat="1" applyFont="1" applyBorder="1" applyAlignment="1">
      <alignment horizontal="center" vertical="center" wrapText="1"/>
    </xf>
    <xf numFmtId="180" fontId="21" fillId="0" borderId="24" xfId="0" applyNumberFormat="1" applyFont="1" applyBorder="1" applyAlignment="1">
      <alignment horizontal="center" vertical="center" wrapText="1"/>
    </xf>
    <xf numFmtId="49" fontId="18" fillId="0" borderId="19" xfId="0" applyNumberFormat="1" applyFont="1" applyBorder="1" applyAlignment="1">
      <alignment horizontal="center" vertical="center" wrapText="1"/>
    </xf>
    <xf numFmtId="0" fontId="18" fillId="0" borderId="21" xfId="0" applyFont="1" applyBorder="1" applyAlignment="1">
      <alignment horizontal="distributed" vertical="center" wrapText="1"/>
    </xf>
    <xf numFmtId="0" fontId="18" fillId="0" borderId="18" xfId="0" applyFont="1" applyBorder="1" applyAlignment="1">
      <alignment horizontal="distributed" vertical="center" wrapText="1"/>
    </xf>
    <xf numFmtId="180" fontId="21" fillId="0" borderId="0" xfId="0" applyNumberFormat="1" applyFont="1" applyBorder="1" applyAlignment="1">
      <alignment horizontal="center" vertical="center" wrapText="1"/>
    </xf>
    <xf numFmtId="3" fontId="21" fillId="0" borderId="24" xfId="0" applyNumberFormat="1" applyFont="1" applyBorder="1" applyAlignment="1">
      <alignment horizontal="right" vertical="center" wrapText="1"/>
    </xf>
    <xf numFmtId="3" fontId="18" fillId="0" borderId="21" xfId="0" applyNumberFormat="1" applyFont="1" applyBorder="1" applyAlignment="1">
      <alignment horizontal="right" vertical="center" wrapText="1"/>
    </xf>
    <xf numFmtId="0" fontId="21" fillId="0" borderId="24" xfId="0" applyFont="1" applyBorder="1" applyAlignment="1">
      <alignment horizontal="distributed" vertical="center" wrapText="1"/>
    </xf>
    <xf numFmtId="0" fontId="21" fillId="0" borderId="16" xfId="0" applyFont="1" applyBorder="1" applyAlignment="1">
      <alignment horizontal="distributed" vertical="center" wrapText="1"/>
    </xf>
    <xf numFmtId="0" fontId="18" fillId="0" borderId="0" xfId="0" applyFont="1" applyBorder="1" applyAlignment="1">
      <alignment horizontal="distributed" vertical="top" wrapText="1"/>
    </xf>
    <xf numFmtId="0" fontId="18" fillId="0" borderId="17" xfId="0" applyFont="1" applyBorder="1" applyAlignment="1">
      <alignment horizontal="distributed" vertical="top" wrapText="1"/>
    </xf>
    <xf numFmtId="0" fontId="21" fillId="0" borderId="0" xfId="0" applyFont="1" applyBorder="1" applyAlignment="1">
      <alignment horizontal="right" vertical="center"/>
    </xf>
    <xf numFmtId="3" fontId="21" fillId="0" borderId="0" xfId="0" applyNumberFormat="1" applyFont="1" applyAlignment="1">
      <alignment horizontal="center" vertical="center" wrapText="1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パーセント" xfId="42" builtinId="5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5"/>
  <sheetViews>
    <sheetView showGridLines="0" tabSelected="1" view="pageBreakPreview" zoomScale="90" zoomScaleNormal="90" zoomScaleSheetLayoutView="90" workbookViewId="0">
      <selection activeCell="H13" sqref="H13"/>
    </sheetView>
  </sheetViews>
  <sheetFormatPr defaultRowHeight="13.5" x14ac:dyDescent="0.15"/>
  <cols>
    <col min="1" max="1" width="10.5" style="12" customWidth="1"/>
    <col min="2" max="7" width="12.75" style="12" customWidth="1"/>
    <col min="8" max="8" width="12.25" style="12" bestFit="1" customWidth="1"/>
    <col min="9" max="10" width="10.25" style="12" bestFit="1" customWidth="1"/>
    <col min="11" max="11" width="8.5" style="12" customWidth="1"/>
    <col min="12" max="12" width="9" style="12"/>
    <col min="13" max="16" width="10.25" style="12" bestFit="1" customWidth="1"/>
    <col min="17" max="16384" width="9" style="12"/>
  </cols>
  <sheetData>
    <row r="1" spans="1:16" ht="28.5" customHeight="1" x14ac:dyDescent="0.15">
      <c r="A1" s="288" t="s">
        <v>302</v>
      </c>
      <c r="B1" s="288"/>
      <c r="C1" s="288"/>
      <c r="D1" s="288"/>
      <c r="E1" s="288"/>
      <c r="F1" s="288"/>
      <c r="G1" s="288"/>
      <c r="H1" s="14"/>
      <c r="I1" s="14"/>
      <c r="J1" s="14"/>
      <c r="K1" s="14"/>
      <c r="L1" s="14"/>
      <c r="M1" s="14"/>
      <c r="N1" s="14"/>
      <c r="O1" s="14"/>
      <c r="P1" s="14"/>
    </row>
    <row r="2" spans="1:16" x14ac:dyDescent="0.15">
      <c r="A2" s="2"/>
    </row>
    <row r="3" spans="1:16" x14ac:dyDescent="0.15">
      <c r="A3" s="2"/>
    </row>
    <row r="4" spans="1:16" ht="18.75" customHeight="1" x14ac:dyDescent="0.15">
      <c r="B4" s="293" t="s">
        <v>543</v>
      </c>
      <c r="C4" s="293"/>
      <c r="D4" s="293"/>
      <c r="E4" s="293"/>
      <c r="F4" s="293"/>
      <c r="G4" s="293"/>
      <c r="H4" s="14"/>
      <c r="I4" s="14"/>
      <c r="J4" s="14"/>
      <c r="K4" s="14"/>
      <c r="L4" s="14"/>
      <c r="M4" s="14"/>
      <c r="N4" s="14"/>
      <c r="O4" s="14"/>
      <c r="P4" s="14"/>
    </row>
    <row r="5" spans="1:16" x14ac:dyDescent="0.15">
      <c r="C5" s="14"/>
      <c r="D5" s="14"/>
      <c r="E5" s="14"/>
      <c r="F5" s="14"/>
      <c r="G5" s="17" t="s">
        <v>0</v>
      </c>
      <c r="H5" s="14"/>
      <c r="I5" s="14"/>
      <c r="J5" s="14"/>
      <c r="K5" s="14"/>
      <c r="L5" s="14"/>
      <c r="M5" s="14"/>
      <c r="N5" s="14"/>
      <c r="O5" s="14"/>
      <c r="P5" s="14"/>
    </row>
    <row r="6" spans="1:16" ht="16.5" customHeight="1" x14ac:dyDescent="0.15">
      <c r="A6" s="281" t="s">
        <v>1</v>
      </c>
      <c r="B6" s="283" t="s">
        <v>423</v>
      </c>
      <c r="C6" s="284"/>
      <c r="D6" s="289" t="s">
        <v>2</v>
      </c>
      <c r="E6" s="290"/>
      <c r="F6" s="283" t="s">
        <v>3</v>
      </c>
      <c r="G6" s="285"/>
    </row>
    <row r="7" spans="1:16" ht="16.5" customHeight="1" x14ac:dyDescent="0.15">
      <c r="A7" s="282"/>
      <c r="B7" s="284"/>
      <c r="C7" s="284"/>
      <c r="D7" s="291" t="s">
        <v>326</v>
      </c>
      <c r="E7" s="292"/>
      <c r="F7" s="284"/>
      <c r="G7" s="285"/>
    </row>
    <row r="8" spans="1:16" ht="16.5" customHeight="1" x14ac:dyDescent="0.15">
      <c r="A8" s="282"/>
      <c r="B8" s="49" t="s">
        <v>4</v>
      </c>
      <c r="C8" s="49" t="s">
        <v>5</v>
      </c>
      <c r="D8" s="49" t="s">
        <v>4</v>
      </c>
      <c r="E8" s="49" t="s">
        <v>5</v>
      </c>
      <c r="F8" s="49" t="s">
        <v>4</v>
      </c>
      <c r="G8" s="50" t="s">
        <v>5</v>
      </c>
    </row>
    <row r="9" spans="1:16" ht="5.65" customHeight="1" x14ac:dyDescent="0.15">
      <c r="A9" s="51"/>
      <c r="B9" s="8"/>
      <c r="C9" s="8"/>
      <c r="D9" s="8"/>
      <c r="E9" s="8"/>
      <c r="F9" s="8"/>
      <c r="G9" s="8"/>
    </row>
    <row r="10" spans="1:16" s="144" customFormat="1" ht="21" customHeight="1" x14ac:dyDescent="0.15">
      <c r="A10" s="52" t="s">
        <v>498</v>
      </c>
      <c r="B10" s="38">
        <v>61987261100</v>
      </c>
      <c r="C10" s="38">
        <v>59628682373</v>
      </c>
      <c r="D10" s="38">
        <v>17857545525</v>
      </c>
      <c r="E10" s="38">
        <v>17313102505</v>
      </c>
      <c r="F10" s="38">
        <v>4304837872</v>
      </c>
      <c r="G10" s="38">
        <v>4077160899</v>
      </c>
    </row>
    <row r="11" spans="1:16" s="144" customFormat="1" ht="21" customHeight="1" x14ac:dyDescent="0.15">
      <c r="A11" s="53" t="s">
        <v>532</v>
      </c>
      <c r="B11" s="38">
        <v>60636386303</v>
      </c>
      <c r="C11" s="38">
        <v>57757638582</v>
      </c>
      <c r="D11" s="38">
        <v>18134133144</v>
      </c>
      <c r="E11" s="38">
        <v>17879799036</v>
      </c>
      <c r="F11" s="38">
        <v>4135408533</v>
      </c>
      <c r="G11" s="38">
        <v>3945223569</v>
      </c>
    </row>
    <row r="12" spans="1:16" s="144" customFormat="1" ht="21" customHeight="1" x14ac:dyDescent="0.15">
      <c r="A12" s="53" t="s">
        <v>462</v>
      </c>
      <c r="B12" s="96">
        <v>61397274275</v>
      </c>
      <c r="C12" s="95">
        <v>60139563173</v>
      </c>
      <c r="D12" s="95">
        <v>17861383451</v>
      </c>
      <c r="E12" s="95">
        <v>17585016298</v>
      </c>
      <c r="F12" s="95">
        <v>3933696113</v>
      </c>
      <c r="G12" s="95">
        <v>3802960901</v>
      </c>
    </row>
    <row r="13" spans="1:16" s="144" customFormat="1" ht="21" customHeight="1" x14ac:dyDescent="0.15">
      <c r="A13" s="53" t="s">
        <v>463</v>
      </c>
      <c r="B13" s="96">
        <v>62732331242</v>
      </c>
      <c r="C13" s="95">
        <v>61550329738</v>
      </c>
      <c r="D13" s="95">
        <v>20617918782</v>
      </c>
      <c r="E13" s="95">
        <v>20351794190</v>
      </c>
      <c r="F13" s="95">
        <v>3946566481</v>
      </c>
      <c r="G13" s="95">
        <v>3662405978</v>
      </c>
    </row>
    <row r="14" spans="1:16" s="144" customFormat="1" ht="21" customHeight="1" x14ac:dyDescent="0.15">
      <c r="A14" s="53" t="s">
        <v>496</v>
      </c>
      <c r="B14" s="96">
        <v>63172869503</v>
      </c>
      <c r="C14" s="95">
        <v>61529884883</v>
      </c>
      <c r="D14" s="95">
        <v>20397702765</v>
      </c>
      <c r="E14" s="95">
        <v>20160656517</v>
      </c>
      <c r="F14" s="95">
        <v>4336650375</v>
      </c>
      <c r="G14" s="95">
        <v>4083571020</v>
      </c>
    </row>
    <row r="15" spans="1:16" s="152" customFormat="1" ht="21" customHeight="1" x14ac:dyDescent="0.15">
      <c r="A15" s="54" t="s">
        <v>529</v>
      </c>
      <c r="B15" s="56">
        <v>64143675556</v>
      </c>
      <c r="C15" s="57">
        <v>62596977009</v>
      </c>
      <c r="D15" s="57">
        <v>19844149798</v>
      </c>
      <c r="E15" s="57">
        <v>19482001276</v>
      </c>
      <c r="F15" s="57">
        <v>4317077005</v>
      </c>
      <c r="G15" s="57">
        <v>4133462067</v>
      </c>
    </row>
    <row r="16" spans="1:16" ht="5.65" customHeight="1" x14ac:dyDescent="0.15">
      <c r="A16" s="55"/>
      <c r="B16" s="58"/>
      <c r="C16" s="59"/>
      <c r="D16" s="59"/>
      <c r="E16" s="59"/>
      <c r="F16" s="59"/>
      <c r="G16" s="59"/>
      <c r="I16" s="12" t="s">
        <v>617</v>
      </c>
    </row>
    <row r="17" spans="1:16" x14ac:dyDescent="0.15">
      <c r="A17" s="2"/>
    </row>
    <row r="18" spans="1:16" x14ac:dyDescent="0.15">
      <c r="A18" s="2"/>
    </row>
    <row r="19" spans="1:16" x14ac:dyDescent="0.15">
      <c r="A19" s="2"/>
    </row>
    <row r="20" spans="1:16" ht="32.85" customHeight="1" x14ac:dyDescent="0.15">
      <c r="A20" s="281" t="s">
        <v>1</v>
      </c>
      <c r="B20" s="283" t="s">
        <v>6</v>
      </c>
      <c r="C20" s="284"/>
      <c r="D20" s="283" t="s">
        <v>7</v>
      </c>
      <c r="E20" s="285"/>
      <c r="F20" s="286"/>
      <c r="G20" s="287"/>
    </row>
    <row r="21" spans="1:16" ht="16.5" customHeight="1" x14ac:dyDescent="0.15">
      <c r="A21" s="282"/>
      <c r="B21" s="49" t="s">
        <v>4</v>
      </c>
      <c r="C21" s="49" t="s">
        <v>5</v>
      </c>
      <c r="D21" s="233" t="s">
        <v>4</v>
      </c>
      <c r="E21" s="234" t="s">
        <v>5</v>
      </c>
      <c r="F21" s="235"/>
      <c r="G21" s="235"/>
    </row>
    <row r="22" spans="1:16" ht="5.65" customHeight="1" x14ac:dyDescent="0.15">
      <c r="A22" s="51"/>
      <c r="B22" s="8"/>
      <c r="C22" s="8"/>
      <c r="D22" s="236"/>
      <c r="E22" s="236"/>
      <c r="F22" s="235"/>
      <c r="G22" s="235"/>
    </row>
    <row r="23" spans="1:16" s="144" customFormat="1" ht="21" customHeight="1" x14ac:dyDescent="0.15">
      <c r="A23" s="52" t="s">
        <v>498</v>
      </c>
      <c r="B23" s="38">
        <v>3463145090</v>
      </c>
      <c r="C23" s="38">
        <v>3395287547</v>
      </c>
      <c r="D23" s="38">
        <v>10245106124</v>
      </c>
      <c r="E23" s="38">
        <v>10000684899</v>
      </c>
      <c r="F23" s="95"/>
      <c r="G23" s="95"/>
    </row>
    <row r="24" spans="1:16" s="144" customFormat="1" ht="21" customHeight="1" x14ac:dyDescent="0.15">
      <c r="A24" s="53" t="s">
        <v>494</v>
      </c>
      <c r="B24" s="38">
        <v>3513932427</v>
      </c>
      <c r="C24" s="38">
        <v>3468874582</v>
      </c>
      <c r="D24" s="38">
        <v>10982285040</v>
      </c>
      <c r="E24" s="38">
        <v>10800553313</v>
      </c>
      <c r="F24" s="95"/>
      <c r="G24" s="95"/>
    </row>
    <row r="25" spans="1:16" s="144" customFormat="1" ht="21" customHeight="1" x14ac:dyDescent="0.15">
      <c r="A25" s="53" t="s">
        <v>462</v>
      </c>
      <c r="B25" s="96">
        <v>3780167549</v>
      </c>
      <c r="C25" s="95">
        <v>3730480095</v>
      </c>
      <c r="D25" s="95">
        <v>11424311483</v>
      </c>
      <c r="E25" s="95">
        <v>11259032009</v>
      </c>
      <c r="F25" s="95"/>
      <c r="G25" s="95"/>
    </row>
    <row r="26" spans="1:16" s="144" customFormat="1" ht="21" customHeight="1" x14ac:dyDescent="0.15">
      <c r="A26" s="53" t="s">
        <v>463</v>
      </c>
      <c r="B26" s="96">
        <v>3830655414</v>
      </c>
      <c r="C26" s="95">
        <v>3790719873</v>
      </c>
      <c r="D26" s="95">
        <v>11817082658</v>
      </c>
      <c r="E26" s="95">
        <v>11645358557</v>
      </c>
      <c r="F26" s="95"/>
      <c r="G26" s="95"/>
    </row>
    <row r="27" spans="1:16" s="144" customFormat="1" ht="21" customHeight="1" x14ac:dyDescent="0.15">
      <c r="A27" s="53" t="s">
        <v>496</v>
      </c>
      <c r="B27" s="96">
        <v>3988497550</v>
      </c>
      <c r="C27" s="95">
        <v>3939958911</v>
      </c>
      <c r="D27" s="95">
        <v>12135080590</v>
      </c>
      <c r="E27" s="95">
        <v>11860985474</v>
      </c>
      <c r="F27" s="95"/>
      <c r="G27" s="95"/>
    </row>
    <row r="28" spans="1:16" s="152" customFormat="1" ht="21" customHeight="1" x14ac:dyDescent="0.15">
      <c r="A28" s="54" t="s">
        <v>529</v>
      </c>
      <c r="B28" s="56">
        <v>4074533207</v>
      </c>
      <c r="C28" s="57">
        <v>4041163314</v>
      </c>
      <c r="D28" s="57">
        <v>12675155253</v>
      </c>
      <c r="E28" s="57">
        <v>12536921064</v>
      </c>
      <c r="F28" s="57"/>
      <c r="G28" s="57"/>
    </row>
    <row r="29" spans="1:16" ht="5.65" customHeight="1" x14ac:dyDescent="0.15">
      <c r="A29" s="55"/>
      <c r="B29" s="58"/>
      <c r="C29" s="59"/>
      <c r="D29" s="59"/>
      <c r="E29" s="59"/>
      <c r="F29" s="235"/>
      <c r="G29" s="235"/>
    </row>
    <row r="30" spans="1:16" ht="13.5" customHeight="1" x14ac:dyDescent="0.15">
      <c r="C30" s="14"/>
      <c r="D30" s="14"/>
      <c r="E30" s="17" t="s">
        <v>9</v>
      </c>
      <c r="F30" s="14"/>
      <c r="G30" s="17"/>
      <c r="H30" s="14"/>
      <c r="I30" s="14"/>
      <c r="J30" s="14"/>
      <c r="K30" s="14"/>
      <c r="L30" s="14"/>
      <c r="M30" s="14"/>
      <c r="N30" s="14"/>
      <c r="O30" s="14"/>
      <c r="P30" s="14"/>
    </row>
    <row r="32" spans="1:16" x14ac:dyDescent="0.15">
      <c r="A32" s="2"/>
    </row>
    <row r="33" spans="1:1" x14ac:dyDescent="0.15">
      <c r="A33" s="2"/>
    </row>
    <row r="34" spans="1:1" x14ac:dyDescent="0.15">
      <c r="A34" s="2"/>
    </row>
    <row r="35" spans="1:1" x14ac:dyDescent="0.15">
      <c r="A35" s="2"/>
    </row>
  </sheetData>
  <mergeCells count="11">
    <mergeCell ref="A20:A21"/>
    <mergeCell ref="B20:C20"/>
    <mergeCell ref="D20:E20"/>
    <mergeCell ref="F20:G20"/>
    <mergeCell ref="A1:G1"/>
    <mergeCell ref="A6:A8"/>
    <mergeCell ref="B6:C7"/>
    <mergeCell ref="D6:E6"/>
    <mergeCell ref="D7:E7"/>
    <mergeCell ref="F6:G7"/>
    <mergeCell ref="B4:G4"/>
  </mergeCells>
  <phoneticPr fontId="29"/>
  <pageMargins left="0.78740157480314965" right="0.78740157480314965" top="0.98425196850393704" bottom="0.98425196850393704" header="0.51181102362204722" footer="0.51181102362204722"/>
  <pageSetup paperSize="9" firstPageNumber="201" orientation="portrait" useFirstPageNumber="1" r:id="rId1"/>
  <headerFooter>
    <oddHeader>&amp;R&amp;"ＭＳ 明朝,標準"&amp;10行財政　&amp;P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43"/>
  <sheetViews>
    <sheetView showGridLines="0" view="pageBreakPreview" zoomScale="90" zoomScaleNormal="90" zoomScaleSheetLayoutView="90" workbookViewId="0">
      <selection activeCell="AG19" sqref="AG19:AH19"/>
    </sheetView>
  </sheetViews>
  <sheetFormatPr defaultRowHeight="13.5" x14ac:dyDescent="0.15"/>
  <cols>
    <col min="1" max="1" width="12.125" style="25" customWidth="1"/>
    <col min="2" max="2" width="5.25" style="25" customWidth="1"/>
    <col min="3" max="3" width="4.375" style="25" customWidth="1"/>
    <col min="4" max="4" width="1.875" style="25" customWidth="1"/>
    <col min="5" max="5" width="8.25" style="25" customWidth="1"/>
    <col min="6" max="6" width="1.75" style="25" customWidth="1"/>
    <col min="7" max="7" width="3.25" style="25" customWidth="1"/>
    <col min="8" max="8" width="5.5" style="25" customWidth="1"/>
    <col min="9" max="9" width="3.375" style="25" customWidth="1"/>
    <col min="10" max="10" width="3.25" style="25" customWidth="1"/>
    <col min="11" max="11" width="3.375" style="25" customWidth="1"/>
    <col min="12" max="12" width="8.625" style="25" customWidth="1"/>
    <col min="13" max="13" width="3.5" style="25" customWidth="1"/>
    <col min="14" max="14" width="3.125" style="25" customWidth="1"/>
    <col min="15" max="15" width="5.625" style="25" customWidth="1"/>
    <col min="16" max="16" width="2.375" style="25" customWidth="1"/>
    <col min="17" max="17" width="3.875" style="25" customWidth="1"/>
    <col min="18" max="18" width="7.125" style="25" customWidth="1"/>
    <col min="19" max="19" width="4" style="25" customWidth="1"/>
    <col min="20" max="20" width="5.125" style="25" customWidth="1"/>
    <col min="21" max="21" width="2.875" style="25" customWidth="1"/>
    <col min="22" max="22" width="6.75" style="25" customWidth="1"/>
    <col min="23" max="23" width="2.375" style="25" customWidth="1"/>
    <col min="24" max="24" width="3.125" style="25" customWidth="1"/>
    <col min="25" max="25" width="4.875" style="25" customWidth="1"/>
    <col min="26" max="26" width="7.25" style="25" customWidth="1"/>
    <col min="27" max="27" width="3" style="25" customWidth="1"/>
    <col min="28" max="28" width="2.5" style="25" customWidth="1"/>
    <col min="29" max="29" width="7.125" style="25" customWidth="1"/>
    <col min="30" max="30" width="2.25" style="25" customWidth="1"/>
    <col min="31" max="31" width="7" style="25" customWidth="1"/>
    <col min="32" max="32" width="3.75" style="25" customWidth="1"/>
    <col min="33" max="33" width="5.25" style="25" customWidth="1"/>
    <col min="34" max="34" width="4.125" style="25" customWidth="1"/>
    <col min="35" max="35" width="3" style="25" customWidth="1"/>
    <col min="36" max="36" width="2.75" style="25" customWidth="1"/>
    <col min="37" max="37" width="5.375" style="25" customWidth="1"/>
    <col min="38" max="38" width="4.5" style="25" customWidth="1"/>
    <col min="39" max="16384" width="9" style="25"/>
  </cols>
  <sheetData>
    <row r="1" spans="1:38" ht="24" customHeight="1" x14ac:dyDescent="0.15">
      <c r="A1" s="339" t="s">
        <v>321</v>
      </c>
      <c r="B1" s="339"/>
      <c r="C1" s="339"/>
      <c r="D1" s="339"/>
      <c r="E1" s="339"/>
      <c r="F1" s="339"/>
      <c r="G1" s="339"/>
      <c r="H1" s="339"/>
      <c r="I1" s="339"/>
      <c r="J1" s="339"/>
      <c r="K1" s="339"/>
      <c r="L1" s="339"/>
      <c r="M1" s="339"/>
      <c r="N1" s="339"/>
      <c r="O1" s="339"/>
      <c r="P1" s="339"/>
      <c r="Q1" s="339"/>
      <c r="R1" s="339"/>
    </row>
    <row r="2" spans="1:38" x14ac:dyDescent="0.15">
      <c r="B2" s="2"/>
      <c r="C2" s="2"/>
    </row>
    <row r="3" spans="1:38" x14ac:dyDescent="0.15">
      <c r="B3" s="2"/>
      <c r="C3" s="2"/>
    </row>
    <row r="4" spans="1:38" ht="18.75" customHeight="1" x14ac:dyDescent="0.15">
      <c r="A4" s="294" t="s">
        <v>555</v>
      </c>
      <c r="B4" s="294"/>
      <c r="C4" s="294"/>
      <c r="D4" s="294"/>
      <c r="E4" s="294"/>
      <c r="F4" s="294"/>
      <c r="G4" s="294"/>
      <c r="H4" s="294"/>
      <c r="I4" s="294"/>
      <c r="J4" s="294"/>
      <c r="K4" s="294"/>
      <c r="L4" s="294"/>
      <c r="M4" s="294"/>
      <c r="N4" s="294"/>
      <c r="O4" s="294"/>
      <c r="P4" s="294"/>
      <c r="Q4" s="294"/>
      <c r="R4" s="294"/>
      <c r="S4" s="293" t="s">
        <v>322</v>
      </c>
      <c r="T4" s="293"/>
      <c r="U4" s="293"/>
      <c r="V4" s="293"/>
      <c r="W4" s="293"/>
      <c r="X4" s="293"/>
      <c r="Y4" s="293"/>
      <c r="Z4" s="293"/>
      <c r="AA4" s="293"/>
      <c r="AB4" s="293"/>
      <c r="AC4" s="293"/>
      <c r="AD4" s="293"/>
      <c r="AE4" s="293"/>
      <c r="AF4" s="293"/>
      <c r="AG4" s="293"/>
      <c r="AH4" s="293"/>
      <c r="AI4" s="293"/>
      <c r="AJ4" s="293"/>
      <c r="AK4" s="293"/>
      <c r="AL4" s="293"/>
    </row>
    <row r="5" spans="1:38" x14ac:dyDescent="0.15">
      <c r="A5" s="2"/>
      <c r="O5" s="32"/>
      <c r="AL5" s="17" t="s">
        <v>449</v>
      </c>
    </row>
    <row r="6" spans="1:38" ht="17.100000000000001" customHeight="1" x14ac:dyDescent="0.15">
      <c r="A6" s="281" t="s">
        <v>156</v>
      </c>
      <c r="B6" s="283" t="s">
        <v>157</v>
      </c>
      <c r="C6" s="283"/>
      <c r="D6" s="283"/>
      <c r="E6" s="283"/>
      <c r="F6" s="283"/>
      <c r="G6" s="283"/>
      <c r="H6" s="283"/>
      <c r="I6" s="283"/>
      <c r="J6" s="283"/>
      <c r="K6" s="283"/>
      <c r="L6" s="283"/>
      <c r="M6" s="283"/>
      <c r="N6" s="283"/>
      <c r="O6" s="283"/>
      <c r="P6" s="283"/>
      <c r="Q6" s="283"/>
      <c r="R6" s="318"/>
      <c r="S6" s="281" t="s">
        <v>173</v>
      </c>
      <c r="T6" s="283"/>
      <c r="U6" s="283"/>
      <c r="V6" s="283"/>
      <c r="W6" s="283"/>
      <c r="X6" s="283"/>
      <c r="Y6" s="283"/>
      <c r="Z6" s="283"/>
      <c r="AA6" s="283"/>
      <c r="AB6" s="283"/>
      <c r="AC6" s="283"/>
      <c r="AD6" s="283"/>
      <c r="AE6" s="283"/>
      <c r="AF6" s="283"/>
      <c r="AG6" s="283"/>
      <c r="AH6" s="283"/>
      <c r="AI6" s="283"/>
      <c r="AJ6" s="283"/>
      <c r="AK6" s="283"/>
      <c r="AL6" s="318"/>
    </row>
    <row r="7" spans="1:38" ht="16.350000000000001" customHeight="1" x14ac:dyDescent="0.15">
      <c r="A7" s="282"/>
      <c r="B7" s="283" t="s">
        <v>158</v>
      </c>
      <c r="C7" s="283"/>
      <c r="D7" s="283"/>
      <c r="E7" s="283" t="s">
        <v>159</v>
      </c>
      <c r="F7" s="283"/>
      <c r="G7" s="283"/>
      <c r="H7" s="283" t="s">
        <v>160</v>
      </c>
      <c r="I7" s="283"/>
      <c r="J7" s="283"/>
      <c r="K7" s="326" t="s">
        <v>161</v>
      </c>
      <c r="L7" s="326"/>
      <c r="M7" s="289" t="s">
        <v>163</v>
      </c>
      <c r="N7" s="289"/>
      <c r="O7" s="289"/>
      <c r="P7" s="283" t="s">
        <v>165</v>
      </c>
      <c r="Q7" s="283"/>
      <c r="R7" s="283"/>
      <c r="S7" s="283" t="s">
        <v>174</v>
      </c>
      <c r="T7" s="283"/>
      <c r="U7" s="283"/>
      <c r="V7" s="283" t="s">
        <v>175</v>
      </c>
      <c r="W7" s="283"/>
      <c r="X7" s="283"/>
      <c r="Y7" s="283" t="s">
        <v>176</v>
      </c>
      <c r="Z7" s="283"/>
      <c r="AA7" s="283" t="s">
        <v>177</v>
      </c>
      <c r="AB7" s="283"/>
      <c r="AC7" s="283"/>
      <c r="AD7" s="283" t="s">
        <v>178</v>
      </c>
      <c r="AE7" s="283"/>
      <c r="AF7" s="283"/>
      <c r="AG7" s="289" t="s">
        <v>159</v>
      </c>
      <c r="AH7" s="289"/>
      <c r="AI7" s="289"/>
      <c r="AJ7" s="289" t="s">
        <v>159</v>
      </c>
      <c r="AK7" s="289"/>
      <c r="AL7" s="307"/>
    </row>
    <row r="8" spans="1:38" ht="16.350000000000001" customHeight="1" x14ac:dyDescent="0.15">
      <c r="A8" s="282"/>
      <c r="B8" s="283"/>
      <c r="C8" s="283"/>
      <c r="D8" s="283"/>
      <c r="E8" s="283"/>
      <c r="F8" s="283"/>
      <c r="G8" s="283"/>
      <c r="H8" s="283"/>
      <c r="I8" s="283"/>
      <c r="J8" s="283"/>
      <c r="K8" s="327" t="s">
        <v>162</v>
      </c>
      <c r="L8" s="327"/>
      <c r="M8" s="291" t="s">
        <v>164</v>
      </c>
      <c r="N8" s="291"/>
      <c r="O8" s="291"/>
      <c r="P8" s="283"/>
      <c r="Q8" s="283"/>
      <c r="R8" s="283"/>
      <c r="S8" s="283"/>
      <c r="T8" s="283"/>
      <c r="U8" s="283"/>
      <c r="V8" s="283"/>
      <c r="W8" s="283"/>
      <c r="X8" s="283"/>
      <c r="Y8" s="283"/>
      <c r="Z8" s="283"/>
      <c r="AA8" s="283"/>
      <c r="AB8" s="283"/>
      <c r="AC8" s="283"/>
      <c r="AD8" s="283"/>
      <c r="AE8" s="283"/>
      <c r="AF8" s="283"/>
      <c r="AG8" s="291" t="s">
        <v>179</v>
      </c>
      <c r="AH8" s="291"/>
      <c r="AI8" s="291"/>
      <c r="AJ8" s="291" t="s">
        <v>180</v>
      </c>
      <c r="AK8" s="291"/>
      <c r="AL8" s="309"/>
    </row>
    <row r="9" spans="1:38" ht="17.100000000000001" customHeight="1" x14ac:dyDescent="0.15">
      <c r="A9" s="51"/>
      <c r="B9" s="3"/>
      <c r="C9" s="3"/>
      <c r="E9" s="3"/>
      <c r="F9" s="3"/>
      <c r="H9" s="3"/>
      <c r="I9" s="3"/>
      <c r="K9" s="3"/>
      <c r="M9" s="3"/>
      <c r="N9" s="3"/>
      <c r="P9" s="3"/>
      <c r="Q9" s="3"/>
      <c r="S9" s="26"/>
      <c r="T9" s="31"/>
      <c r="V9" s="26"/>
      <c r="Y9" s="26"/>
      <c r="AA9" s="26"/>
      <c r="AD9" s="26"/>
      <c r="AG9" s="324" t="s">
        <v>181</v>
      </c>
      <c r="AH9" s="324"/>
      <c r="AI9" s="324"/>
      <c r="AJ9" s="286" t="s">
        <v>182</v>
      </c>
      <c r="AK9" s="286"/>
      <c r="AL9" s="286"/>
    </row>
    <row r="10" spans="1:38" s="144" customFormat="1" ht="19.899999999999999" customHeight="1" x14ac:dyDescent="0.15">
      <c r="A10" s="52" t="s">
        <v>536</v>
      </c>
      <c r="B10" s="323">
        <v>904</v>
      </c>
      <c r="C10" s="324"/>
      <c r="E10" s="325">
        <v>561</v>
      </c>
      <c r="F10" s="325"/>
      <c r="H10" s="325">
        <v>73</v>
      </c>
      <c r="I10" s="325"/>
      <c r="K10" s="328" t="s">
        <v>8</v>
      </c>
      <c r="L10" s="328"/>
      <c r="M10" s="325">
        <v>8</v>
      </c>
      <c r="N10" s="325"/>
      <c r="P10" s="328">
        <v>22</v>
      </c>
      <c r="Q10" s="328"/>
      <c r="R10" s="328"/>
      <c r="S10" s="328">
        <v>149</v>
      </c>
      <c r="T10" s="328"/>
      <c r="U10" s="328"/>
      <c r="V10" s="328" t="s">
        <v>8</v>
      </c>
      <c r="W10" s="328"/>
      <c r="X10" s="328"/>
      <c r="Y10" s="328" t="s">
        <v>8</v>
      </c>
      <c r="Z10" s="328"/>
      <c r="AA10" s="328">
        <v>90</v>
      </c>
      <c r="AB10" s="328"/>
      <c r="AC10" s="328"/>
      <c r="AD10" s="325">
        <v>1</v>
      </c>
      <c r="AE10" s="325"/>
      <c r="AG10" s="338">
        <v>3512</v>
      </c>
      <c r="AH10" s="338"/>
      <c r="AJ10" s="328" t="s">
        <v>183</v>
      </c>
      <c r="AK10" s="328"/>
      <c r="AL10" s="328"/>
    </row>
    <row r="11" spans="1:38" s="144" customFormat="1" ht="19.899999999999999" customHeight="1" x14ac:dyDescent="0.15">
      <c r="A11" s="53" t="s">
        <v>464</v>
      </c>
      <c r="B11" s="323">
        <v>904</v>
      </c>
      <c r="C11" s="324"/>
      <c r="E11" s="325">
        <v>561</v>
      </c>
      <c r="F11" s="325"/>
      <c r="H11" s="325">
        <v>71</v>
      </c>
      <c r="I11" s="325"/>
      <c r="K11" s="328" t="s">
        <v>8</v>
      </c>
      <c r="L11" s="328"/>
      <c r="M11" s="325">
        <v>7</v>
      </c>
      <c r="N11" s="325"/>
      <c r="P11" s="328">
        <v>22</v>
      </c>
      <c r="Q11" s="328"/>
      <c r="R11" s="328"/>
      <c r="S11" s="328">
        <v>153</v>
      </c>
      <c r="T11" s="328"/>
      <c r="U11" s="328"/>
      <c r="V11" s="328" t="s">
        <v>8</v>
      </c>
      <c r="W11" s="328"/>
      <c r="X11" s="328"/>
      <c r="Y11" s="328" t="s">
        <v>8</v>
      </c>
      <c r="Z11" s="328"/>
      <c r="AA11" s="328">
        <v>89</v>
      </c>
      <c r="AB11" s="328"/>
      <c r="AC11" s="328"/>
      <c r="AD11" s="325">
        <v>1</v>
      </c>
      <c r="AE11" s="325"/>
      <c r="AG11" s="338">
        <v>3417</v>
      </c>
      <c r="AH11" s="338"/>
      <c r="AJ11" s="328" t="s">
        <v>184</v>
      </c>
      <c r="AK11" s="328"/>
      <c r="AL11" s="328"/>
    </row>
    <row r="12" spans="1:38" s="144" customFormat="1" ht="19.899999999999999" customHeight="1" x14ac:dyDescent="0.15">
      <c r="A12" s="53" t="s">
        <v>465</v>
      </c>
      <c r="B12" s="323">
        <v>911</v>
      </c>
      <c r="C12" s="324"/>
      <c r="E12" s="325">
        <v>568</v>
      </c>
      <c r="F12" s="325"/>
      <c r="H12" s="325">
        <v>72</v>
      </c>
      <c r="I12" s="325"/>
      <c r="K12" s="328" t="s">
        <v>8</v>
      </c>
      <c r="L12" s="328"/>
      <c r="M12" s="325">
        <v>7</v>
      </c>
      <c r="N12" s="325"/>
      <c r="P12" s="328">
        <v>22</v>
      </c>
      <c r="Q12" s="328"/>
      <c r="R12" s="328"/>
      <c r="S12" s="328">
        <v>153</v>
      </c>
      <c r="T12" s="328"/>
      <c r="U12" s="328"/>
      <c r="V12" s="328" t="s">
        <v>8</v>
      </c>
      <c r="W12" s="328"/>
      <c r="X12" s="328"/>
      <c r="Y12" s="328" t="s">
        <v>8</v>
      </c>
      <c r="Z12" s="328"/>
      <c r="AA12" s="328">
        <v>87</v>
      </c>
      <c r="AB12" s="328"/>
      <c r="AC12" s="328"/>
      <c r="AD12" s="325">
        <v>2</v>
      </c>
      <c r="AE12" s="325"/>
      <c r="AG12" s="338">
        <v>3328</v>
      </c>
      <c r="AH12" s="338"/>
      <c r="AJ12" s="328" t="s">
        <v>185</v>
      </c>
      <c r="AK12" s="328"/>
      <c r="AL12" s="328"/>
    </row>
    <row r="13" spans="1:38" s="144" customFormat="1" ht="19.899999999999999" customHeight="1" x14ac:dyDescent="0.15">
      <c r="A13" s="53" t="s">
        <v>460</v>
      </c>
      <c r="B13" s="323">
        <v>908</v>
      </c>
      <c r="C13" s="324"/>
      <c r="E13" s="325">
        <v>567</v>
      </c>
      <c r="F13" s="325"/>
      <c r="H13" s="325">
        <v>71</v>
      </c>
      <c r="I13" s="325"/>
      <c r="K13" s="328" t="s">
        <v>8</v>
      </c>
      <c r="L13" s="328"/>
      <c r="M13" s="325">
        <v>7</v>
      </c>
      <c r="N13" s="325"/>
      <c r="P13" s="328">
        <v>21</v>
      </c>
      <c r="Q13" s="328"/>
      <c r="R13" s="328"/>
      <c r="S13" s="328">
        <v>153</v>
      </c>
      <c r="T13" s="328"/>
      <c r="U13" s="328"/>
      <c r="V13" s="328" t="s">
        <v>8</v>
      </c>
      <c r="W13" s="328"/>
      <c r="X13" s="328"/>
      <c r="Y13" s="328" t="s">
        <v>8</v>
      </c>
      <c r="Z13" s="328"/>
      <c r="AA13" s="328">
        <v>87</v>
      </c>
      <c r="AB13" s="328"/>
      <c r="AC13" s="328"/>
      <c r="AD13" s="325">
        <v>2</v>
      </c>
      <c r="AE13" s="325"/>
      <c r="AG13" s="338">
        <v>3203</v>
      </c>
      <c r="AH13" s="338"/>
      <c r="AJ13" s="328" t="s">
        <v>186</v>
      </c>
      <c r="AK13" s="328"/>
      <c r="AL13" s="328"/>
    </row>
    <row r="14" spans="1:38" s="144" customFormat="1" ht="19.899999999999999" customHeight="1" x14ac:dyDescent="0.15">
      <c r="A14" s="53" t="s">
        <v>461</v>
      </c>
      <c r="B14" s="323">
        <v>901</v>
      </c>
      <c r="C14" s="324"/>
      <c r="E14" s="325">
        <v>560</v>
      </c>
      <c r="F14" s="325"/>
      <c r="H14" s="325">
        <v>71</v>
      </c>
      <c r="I14" s="325"/>
      <c r="K14" s="328" t="s">
        <v>8</v>
      </c>
      <c r="L14" s="328"/>
      <c r="M14" s="325">
        <v>7</v>
      </c>
      <c r="N14" s="325"/>
      <c r="P14" s="328">
        <v>21</v>
      </c>
      <c r="Q14" s="328"/>
      <c r="R14" s="328"/>
      <c r="S14" s="328">
        <v>152</v>
      </c>
      <c r="T14" s="328"/>
      <c r="U14" s="328"/>
      <c r="V14" s="328" t="s">
        <v>8</v>
      </c>
      <c r="W14" s="328"/>
      <c r="X14" s="328"/>
      <c r="Y14" s="328" t="s">
        <v>8</v>
      </c>
      <c r="Z14" s="328"/>
      <c r="AA14" s="328">
        <v>87</v>
      </c>
      <c r="AB14" s="328"/>
      <c r="AC14" s="328"/>
      <c r="AD14" s="325">
        <v>3</v>
      </c>
      <c r="AE14" s="325"/>
      <c r="AG14" s="338">
        <v>3227</v>
      </c>
      <c r="AH14" s="338"/>
      <c r="AJ14" s="328" t="s">
        <v>186</v>
      </c>
      <c r="AK14" s="328"/>
      <c r="AL14" s="328"/>
    </row>
    <row r="15" spans="1:38" s="144" customFormat="1" ht="19.899999999999999" customHeight="1" x14ac:dyDescent="0.15">
      <c r="A15" s="53" t="s">
        <v>462</v>
      </c>
      <c r="B15" s="323">
        <v>907</v>
      </c>
      <c r="C15" s="324"/>
      <c r="E15" s="325">
        <v>568</v>
      </c>
      <c r="F15" s="325"/>
      <c r="H15" s="325">
        <v>71</v>
      </c>
      <c r="I15" s="325"/>
      <c r="K15" s="328" t="s">
        <v>8</v>
      </c>
      <c r="L15" s="328"/>
      <c r="M15" s="325">
        <v>10</v>
      </c>
      <c r="N15" s="325"/>
      <c r="P15" s="328">
        <v>21</v>
      </c>
      <c r="Q15" s="328"/>
      <c r="R15" s="328"/>
      <c r="S15" s="328">
        <v>151</v>
      </c>
      <c r="T15" s="328"/>
      <c r="U15" s="328"/>
      <c r="V15" s="328" t="s">
        <v>8</v>
      </c>
      <c r="W15" s="328"/>
      <c r="X15" s="328"/>
      <c r="Y15" s="328" t="s">
        <v>8</v>
      </c>
      <c r="Z15" s="328"/>
      <c r="AA15" s="328">
        <v>83</v>
      </c>
      <c r="AB15" s="328"/>
      <c r="AC15" s="328"/>
      <c r="AD15" s="325">
        <v>3</v>
      </c>
      <c r="AE15" s="325"/>
      <c r="AG15" s="338">
        <v>3209</v>
      </c>
      <c r="AH15" s="338"/>
      <c r="AJ15" s="328" t="s">
        <v>187</v>
      </c>
      <c r="AK15" s="328"/>
      <c r="AL15" s="328"/>
    </row>
    <row r="16" spans="1:38" s="144" customFormat="1" ht="19.899999999999999" customHeight="1" x14ac:dyDescent="0.15">
      <c r="A16" s="53" t="s">
        <v>463</v>
      </c>
      <c r="B16" s="323">
        <v>912</v>
      </c>
      <c r="C16" s="324"/>
      <c r="D16" s="143"/>
      <c r="E16" s="324">
        <v>573</v>
      </c>
      <c r="F16" s="324"/>
      <c r="G16" s="143"/>
      <c r="H16" s="324">
        <v>71</v>
      </c>
      <c r="I16" s="324"/>
      <c r="J16" s="143"/>
      <c r="K16" s="286" t="s">
        <v>8</v>
      </c>
      <c r="L16" s="286"/>
      <c r="M16" s="324">
        <v>10</v>
      </c>
      <c r="N16" s="324"/>
      <c r="O16" s="143"/>
      <c r="P16" s="286">
        <v>25</v>
      </c>
      <c r="Q16" s="286"/>
      <c r="R16" s="286"/>
      <c r="S16" s="286">
        <v>151</v>
      </c>
      <c r="T16" s="286"/>
      <c r="U16" s="286"/>
      <c r="V16" s="286" t="s">
        <v>8</v>
      </c>
      <c r="W16" s="286"/>
      <c r="X16" s="286"/>
      <c r="Y16" s="286" t="s">
        <v>8</v>
      </c>
      <c r="Z16" s="286"/>
      <c r="AA16" s="286">
        <v>79</v>
      </c>
      <c r="AB16" s="286"/>
      <c r="AC16" s="286"/>
      <c r="AD16" s="324">
        <v>3</v>
      </c>
      <c r="AE16" s="324"/>
      <c r="AF16" s="143"/>
      <c r="AG16" s="333">
        <v>3187</v>
      </c>
      <c r="AH16" s="333"/>
      <c r="AI16" s="143"/>
      <c r="AJ16" s="286" t="s">
        <v>188</v>
      </c>
      <c r="AK16" s="286"/>
      <c r="AL16" s="286"/>
    </row>
    <row r="17" spans="1:38" s="144" customFormat="1" ht="19.899999999999999" customHeight="1" x14ac:dyDescent="0.15">
      <c r="A17" s="53" t="s">
        <v>496</v>
      </c>
      <c r="B17" s="262"/>
      <c r="C17" s="257">
        <v>929</v>
      </c>
      <c r="D17" s="143"/>
      <c r="E17" s="324">
        <v>593</v>
      </c>
      <c r="F17" s="324"/>
      <c r="G17" s="143"/>
      <c r="H17" s="324">
        <v>73</v>
      </c>
      <c r="I17" s="324"/>
      <c r="J17" s="143"/>
      <c r="K17" s="286" t="s">
        <v>8</v>
      </c>
      <c r="L17" s="286"/>
      <c r="M17" s="324">
        <v>13</v>
      </c>
      <c r="N17" s="324"/>
      <c r="O17" s="143"/>
      <c r="P17" s="286">
        <v>25</v>
      </c>
      <c r="Q17" s="286"/>
      <c r="R17" s="286"/>
      <c r="S17" s="286">
        <v>146</v>
      </c>
      <c r="T17" s="286"/>
      <c r="U17" s="286"/>
      <c r="V17" s="286" t="s">
        <v>8</v>
      </c>
      <c r="W17" s="286"/>
      <c r="X17" s="286"/>
      <c r="Y17" s="286" t="s">
        <v>8</v>
      </c>
      <c r="Z17" s="286"/>
      <c r="AA17" s="286">
        <v>76</v>
      </c>
      <c r="AB17" s="286"/>
      <c r="AC17" s="286"/>
      <c r="AD17" s="324">
        <v>3</v>
      </c>
      <c r="AE17" s="324"/>
      <c r="AF17" s="143"/>
      <c r="AG17" s="333">
        <v>3161</v>
      </c>
      <c r="AH17" s="333"/>
      <c r="AI17" s="143"/>
      <c r="AJ17" s="328" t="s">
        <v>497</v>
      </c>
      <c r="AK17" s="328"/>
      <c r="AL17" s="328"/>
    </row>
    <row r="18" spans="1:38" s="144" customFormat="1" ht="19.899999999999999" customHeight="1" x14ac:dyDescent="0.15">
      <c r="A18" s="53" t="s">
        <v>538</v>
      </c>
      <c r="B18" s="262"/>
      <c r="C18" s="257">
        <v>932</v>
      </c>
      <c r="D18" s="143"/>
      <c r="E18" s="324">
        <v>596</v>
      </c>
      <c r="F18" s="324"/>
      <c r="G18" s="143"/>
      <c r="H18" s="324">
        <v>72</v>
      </c>
      <c r="I18" s="324"/>
      <c r="J18" s="143"/>
      <c r="K18" s="286" t="s">
        <v>8</v>
      </c>
      <c r="L18" s="286"/>
      <c r="M18" s="324">
        <v>13</v>
      </c>
      <c r="N18" s="324"/>
      <c r="O18" s="143"/>
      <c r="P18" s="286">
        <v>25</v>
      </c>
      <c r="Q18" s="286"/>
      <c r="R18" s="286"/>
      <c r="S18" s="286">
        <v>148</v>
      </c>
      <c r="T18" s="286"/>
      <c r="U18" s="286"/>
      <c r="V18" s="286" t="s">
        <v>8</v>
      </c>
      <c r="W18" s="286"/>
      <c r="X18" s="286"/>
      <c r="Y18" s="286" t="s">
        <v>8</v>
      </c>
      <c r="Z18" s="286"/>
      <c r="AA18" s="286">
        <v>75</v>
      </c>
      <c r="AB18" s="286"/>
      <c r="AC18" s="286"/>
      <c r="AD18" s="324">
        <v>3</v>
      </c>
      <c r="AE18" s="324"/>
      <c r="AF18" s="143"/>
      <c r="AG18" s="333">
        <v>3172</v>
      </c>
      <c r="AH18" s="333"/>
      <c r="AI18" s="143"/>
      <c r="AJ18" s="328" t="s">
        <v>539</v>
      </c>
      <c r="AK18" s="328"/>
      <c r="AL18" s="328"/>
    </row>
    <row r="19" spans="1:38" s="152" customFormat="1" ht="19.899999999999999" customHeight="1" x14ac:dyDescent="0.15">
      <c r="A19" s="54" t="s">
        <v>537</v>
      </c>
      <c r="B19" s="150"/>
      <c r="C19" s="167">
        <v>933</v>
      </c>
      <c r="D19" s="151"/>
      <c r="E19" s="322">
        <v>599</v>
      </c>
      <c r="F19" s="322"/>
      <c r="G19" s="151"/>
      <c r="H19" s="322">
        <v>72</v>
      </c>
      <c r="I19" s="322"/>
      <c r="J19" s="151"/>
      <c r="K19" s="321" t="s">
        <v>612</v>
      </c>
      <c r="L19" s="321"/>
      <c r="M19" s="322">
        <v>14</v>
      </c>
      <c r="N19" s="322"/>
      <c r="O19" s="151"/>
      <c r="P19" s="321">
        <v>27</v>
      </c>
      <c r="Q19" s="321"/>
      <c r="R19" s="321"/>
      <c r="S19" s="321">
        <v>148</v>
      </c>
      <c r="T19" s="321"/>
      <c r="U19" s="321"/>
      <c r="V19" s="321" t="s">
        <v>612</v>
      </c>
      <c r="W19" s="321"/>
      <c r="X19" s="321"/>
      <c r="Y19" s="321" t="s">
        <v>612</v>
      </c>
      <c r="Z19" s="321"/>
      <c r="AA19" s="321">
        <v>70</v>
      </c>
      <c r="AB19" s="321"/>
      <c r="AC19" s="321"/>
      <c r="AD19" s="322">
        <v>3</v>
      </c>
      <c r="AE19" s="322"/>
      <c r="AF19" s="151"/>
      <c r="AG19" s="335">
        <v>3174</v>
      </c>
      <c r="AH19" s="335"/>
      <c r="AI19" s="151"/>
      <c r="AJ19" s="343" t="s">
        <v>613</v>
      </c>
      <c r="AK19" s="343"/>
      <c r="AL19" s="343"/>
    </row>
    <row r="20" spans="1:38" ht="5.65" customHeight="1" x14ac:dyDescent="0.15">
      <c r="A20" s="55"/>
      <c r="B20" s="93"/>
      <c r="C20" s="78"/>
      <c r="D20" s="88"/>
      <c r="E20" s="78"/>
      <c r="F20" s="78"/>
      <c r="G20" s="88"/>
      <c r="H20" s="78"/>
      <c r="I20" s="78"/>
      <c r="J20" s="88"/>
      <c r="K20" s="78"/>
      <c r="L20" s="88"/>
      <c r="M20" s="78"/>
      <c r="N20" s="78"/>
      <c r="O20" s="88"/>
      <c r="P20" s="78"/>
      <c r="Q20" s="78"/>
      <c r="R20" s="88"/>
      <c r="S20" s="59"/>
      <c r="T20" s="78"/>
      <c r="U20" s="88"/>
      <c r="V20" s="59"/>
      <c r="W20" s="88"/>
      <c r="X20" s="88"/>
      <c r="Y20" s="59"/>
      <c r="Z20" s="88"/>
      <c r="AA20" s="59"/>
      <c r="AB20" s="88"/>
      <c r="AC20" s="88"/>
      <c r="AD20" s="59"/>
      <c r="AE20" s="88"/>
      <c r="AF20" s="88"/>
      <c r="AG20" s="102"/>
      <c r="AH20" s="88"/>
      <c r="AI20" s="88"/>
      <c r="AJ20" s="59"/>
      <c r="AK20" s="88"/>
      <c r="AL20" s="88"/>
    </row>
    <row r="21" spans="1:38" ht="14.25" customHeight="1" x14ac:dyDescent="0.15">
      <c r="A21" s="5"/>
      <c r="AK21" s="194"/>
      <c r="AL21" s="17" t="s">
        <v>189</v>
      </c>
    </row>
    <row r="22" spans="1:38" x14ac:dyDescent="0.15">
      <c r="A22" s="2"/>
    </row>
    <row r="23" spans="1:38" x14ac:dyDescent="0.15">
      <c r="A23" s="2"/>
    </row>
    <row r="24" spans="1:38" ht="17.25" customHeight="1" x14ac:dyDescent="0.15">
      <c r="A24" s="294" t="s">
        <v>556</v>
      </c>
      <c r="B24" s="294"/>
      <c r="C24" s="294"/>
      <c r="D24" s="294"/>
      <c r="E24" s="294"/>
      <c r="F24" s="294"/>
      <c r="G24" s="294"/>
      <c r="H24" s="294"/>
      <c r="I24" s="294"/>
      <c r="J24" s="294"/>
      <c r="K24" s="294"/>
      <c r="L24" s="294"/>
      <c r="M24" s="294"/>
      <c r="N24" s="294"/>
      <c r="O24" s="294"/>
      <c r="P24" s="294"/>
      <c r="Q24" s="294"/>
      <c r="R24" s="294"/>
      <c r="S24" s="293" t="s">
        <v>447</v>
      </c>
      <c r="T24" s="293"/>
      <c r="U24" s="293"/>
      <c r="V24" s="293"/>
      <c r="W24" s="293"/>
      <c r="X24" s="293"/>
      <c r="Y24" s="293"/>
      <c r="Z24" s="293"/>
      <c r="AA24" s="293"/>
      <c r="AB24" s="293"/>
      <c r="AC24" s="293"/>
      <c r="AD24" s="293"/>
      <c r="AE24" s="293"/>
      <c r="AF24" s="293"/>
      <c r="AG24" s="293"/>
      <c r="AH24" s="293"/>
      <c r="AI24" s="293"/>
      <c r="AJ24" s="293"/>
      <c r="AK24" s="293"/>
      <c r="AL24" s="293"/>
    </row>
    <row r="25" spans="1:38" x14ac:dyDescent="0.15">
      <c r="A25" s="2"/>
      <c r="O25" s="2"/>
    </row>
    <row r="26" spans="1:38" ht="17.100000000000001" customHeight="1" x14ac:dyDescent="0.15">
      <c r="A26" s="281" t="s">
        <v>1</v>
      </c>
      <c r="B26" s="283" t="s">
        <v>166</v>
      </c>
      <c r="C26" s="283"/>
      <c r="D26" s="341" t="s">
        <v>167</v>
      </c>
      <c r="E26" s="341"/>
      <c r="F26" s="341"/>
      <c r="G26" s="341"/>
      <c r="H26" s="341"/>
      <c r="I26" s="341"/>
      <c r="J26" s="341"/>
      <c r="K26" s="341"/>
      <c r="L26" s="341"/>
      <c r="M26" s="341"/>
      <c r="N26" s="283" t="s">
        <v>168</v>
      </c>
      <c r="O26" s="283"/>
      <c r="P26" s="283"/>
      <c r="Q26" s="283"/>
      <c r="R26" s="318"/>
      <c r="S26" s="340" t="s">
        <v>190</v>
      </c>
      <c r="T26" s="341"/>
      <c r="U26" s="341"/>
      <c r="V26" s="341"/>
      <c r="W26" s="341"/>
      <c r="X26" s="341"/>
      <c r="Y26" s="341"/>
      <c r="Z26" s="341"/>
      <c r="AA26" s="341"/>
      <c r="AB26" s="341"/>
      <c r="AC26" s="341"/>
      <c r="AD26" s="341"/>
      <c r="AE26" s="341"/>
      <c r="AF26" s="341"/>
      <c r="AG26" s="341"/>
      <c r="AH26" s="341"/>
      <c r="AI26" s="341"/>
      <c r="AJ26" s="341"/>
      <c r="AK26" s="341"/>
      <c r="AL26" s="342"/>
    </row>
    <row r="27" spans="1:38" ht="27" customHeight="1" x14ac:dyDescent="0.15">
      <c r="A27" s="282"/>
      <c r="B27" s="283"/>
      <c r="C27" s="283"/>
      <c r="D27" s="283" t="s">
        <v>169</v>
      </c>
      <c r="E27" s="283"/>
      <c r="F27" s="283" t="s">
        <v>170</v>
      </c>
      <c r="G27" s="283"/>
      <c r="H27" s="283"/>
      <c r="I27" s="283" t="s">
        <v>171</v>
      </c>
      <c r="J27" s="283"/>
      <c r="K27" s="283"/>
      <c r="L27" s="283" t="s">
        <v>451</v>
      </c>
      <c r="M27" s="283"/>
      <c r="N27" s="283" t="s">
        <v>169</v>
      </c>
      <c r="O27" s="283"/>
      <c r="P27" s="283"/>
      <c r="Q27" s="283" t="s">
        <v>172</v>
      </c>
      <c r="R27" s="283"/>
      <c r="S27" s="283" t="s">
        <v>191</v>
      </c>
      <c r="T27" s="283"/>
      <c r="U27" s="283" t="s">
        <v>192</v>
      </c>
      <c r="V27" s="283"/>
      <c r="W27" s="336" t="s">
        <v>444</v>
      </c>
      <c r="X27" s="336"/>
      <c r="Y27" s="336"/>
      <c r="Z27" s="283" t="s">
        <v>440</v>
      </c>
      <c r="AA27" s="283"/>
      <c r="AB27" s="283" t="s">
        <v>443</v>
      </c>
      <c r="AC27" s="283"/>
      <c r="AD27" s="283" t="s">
        <v>442</v>
      </c>
      <c r="AE27" s="283"/>
      <c r="AF27" s="283" t="s">
        <v>193</v>
      </c>
      <c r="AG27" s="283"/>
      <c r="AH27" s="283" t="s">
        <v>441</v>
      </c>
      <c r="AI27" s="283"/>
      <c r="AJ27" s="283"/>
      <c r="AK27" s="283" t="s">
        <v>194</v>
      </c>
      <c r="AL27" s="318"/>
    </row>
    <row r="28" spans="1:38" ht="5.65" customHeight="1" x14ac:dyDescent="0.15">
      <c r="A28" s="51"/>
      <c r="B28" s="3"/>
      <c r="D28" s="3"/>
      <c r="E28" s="3"/>
      <c r="F28" s="3"/>
      <c r="G28" s="3"/>
      <c r="I28" s="3"/>
      <c r="J28" s="3"/>
      <c r="L28" s="3"/>
      <c r="M28" s="3"/>
      <c r="N28" s="3"/>
      <c r="O28" s="3"/>
      <c r="Q28" s="3"/>
      <c r="R28" s="3"/>
      <c r="S28" s="7"/>
      <c r="U28" s="3"/>
      <c r="W28" s="7"/>
      <c r="Z28" s="7"/>
      <c r="AB28" s="3"/>
      <c r="AD28" s="3"/>
      <c r="AF28" s="7"/>
      <c r="AH28" s="3"/>
      <c r="AK28" s="7"/>
    </row>
    <row r="29" spans="1:38" s="144" customFormat="1" ht="19.899999999999999" customHeight="1" x14ac:dyDescent="0.15">
      <c r="A29" s="52" t="s">
        <v>493</v>
      </c>
      <c r="B29" s="332">
        <v>1912</v>
      </c>
      <c r="C29" s="333"/>
      <c r="D29" s="260"/>
      <c r="E29" s="261">
        <v>544</v>
      </c>
      <c r="F29" s="331">
        <v>247</v>
      </c>
      <c r="G29" s="331"/>
      <c r="H29" s="331"/>
      <c r="I29" s="331">
        <v>284</v>
      </c>
      <c r="J29" s="331"/>
      <c r="K29" s="331"/>
      <c r="L29" s="260">
        <v>13</v>
      </c>
      <c r="M29" s="148"/>
      <c r="N29" s="331">
        <v>1368</v>
      </c>
      <c r="O29" s="331"/>
      <c r="P29" s="331"/>
      <c r="Q29" s="331">
        <v>823</v>
      </c>
      <c r="R29" s="331"/>
      <c r="S29" s="328">
        <v>213</v>
      </c>
      <c r="T29" s="328"/>
      <c r="U29" s="328">
        <v>72</v>
      </c>
      <c r="V29" s="328"/>
      <c r="W29" s="337" t="s">
        <v>481</v>
      </c>
      <c r="X29" s="337"/>
      <c r="Y29" s="337"/>
      <c r="Z29" s="258">
        <v>62</v>
      </c>
      <c r="AB29" s="328">
        <v>57</v>
      </c>
      <c r="AC29" s="328"/>
      <c r="AD29" s="328">
        <v>20</v>
      </c>
      <c r="AE29" s="328"/>
      <c r="AF29" s="328">
        <v>6</v>
      </c>
      <c r="AG29" s="328"/>
      <c r="AH29" s="325">
        <v>14</v>
      </c>
      <c r="AI29" s="325"/>
      <c r="AJ29" s="15"/>
      <c r="AK29" s="328">
        <v>43</v>
      </c>
      <c r="AL29" s="328"/>
    </row>
    <row r="30" spans="1:38" s="144" customFormat="1" ht="19.899999999999999" customHeight="1" x14ac:dyDescent="0.15">
      <c r="A30" s="53" t="s">
        <v>468</v>
      </c>
      <c r="B30" s="332">
        <v>1963</v>
      </c>
      <c r="C30" s="333"/>
      <c r="D30" s="260"/>
      <c r="E30" s="261">
        <v>578</v>
      </c>
      <c r="F30" s="331">
        <v>227</v>
      </c>
      <c r="G30" s="331"/>
      <c r="H30" s="331"/>
      <c r="I30" s="331">
        <v>336</v>
      </c>
      <c r="J30" s="331"/>
      <c r="K30" s="331"/>
      <c r="L30" s="260">
        <v>15</v>
      </c>
      <c r="M30" s="148"/>
      <c r="N30" s="331">
        <v>1385</v>
      </c>
      <c r="O30" s="331"/>
      <c r="P30" s="331"/>
      <c r="Q30" s="331">
        <v>834</v>
      </c>
      <c r="R30" s="331"/>
      <c r="S30" s="328">
        <v>220</v>
      </c>
      <c r="T30" s="328"/>
      <c r="U30" s="328">
        <v>69</v>
      </c>
      <c r="V30" s="328"/>
      <c r="W30" s="337" t="s">
        <v>482</v>
      </c>
      <c r="X30" s="337"/>
      <c r="Y30" s="337"/>
      <c r="Z30" s="258">
        <v>57</v>
      </c>
      <c r="AB30" s="328">
        <v>55</v>
      </c>
      <c r="AC30" s="328"/>
      <c r="AD30" s="328">
        <v>25</v>
      </c>
      <c r="AE30" s="328"/>
      <c r="AF30" s="328">
        <v>4</v>
      </c>
      <c r="AG30" s="328"/>
      <c r="AH30" s="325">
        <v>13</v>
      </c>
      <c r="AI30" s="325"/>
      <c r="AJ30" s="15"/>
      <c r="AK30" s="328">
        <v>42</v>
      </c>
      <c r="AL30" s="328"/>
    </row>
    <row r="31" spans="1:38" s="144" customFormat="1" ht="19.899999999999999" customHeight="1" x14ac:dyDescent="0.15">
      <c r="A31" s="53" t="s">
        <v>464</v>
      </c>
      <c r="B31" s="332">
        <v>1897</v>
      </c>
      <c r="C31" s="333"/>
      <c r="D31" s="260"/>
      <c r="E31" s="261">
        <v>546</v>
      </c>
      <c r="F31" s="331">
        <v>208</v>
      </c>
      <c r="G31" s="331"/>
      <c r="H31" s="331"/>
      <c r="I31" s="331">
        <v>320</v>
      </c>
      <c r="J31" s="331"/>
      <c r="K31" s="331"/>
      <c r="L31" s="260">
        <v>18</v>
      </c>
      <c r="M31" s="148"/>
      <c r="N31" s="331">
        <v>1351</v>
      </c>
      <c r="O31" s="331"/>
      <c r="P31" s="331"/>
      <c r="Q31" s="331">
        <v>826</v>
      </c>
      <c r="R31" s="331"/>
      <c r="S31" s="328">
        <v>201</v>
      </c>
      <c r="T31" s="328"/>
      <c r="U31" s="328">
        <v>70</v>
      </c>
      <c r="V31" s="328"/>
      <c r="W31" s="337" t="s">
        <v>481</v>
      </c>
      <c r="X31" s="337"/>
      <c r="Y31" s="337"/>
      <c r="Z31" s="258">
        <v>69</v>
      </c>
      <c r="AB31" s="328">
        <v>49</v>
      </c>
      <c r="AC31" s="328"/>
      <c r="AD31" s="328">
        <v>25</v>
      </c>
      <c r="AE31" s="328"/>
      <c r="AF31" s="328">
        <v>3</v>
      </c>
      <c r="AG31" s="328"/>
      <c r="AH31" s="325">
        <v>10</v>
      </c>
      <c r="AI31" s="325"/>
      <c r="AJ31" s="15"/>
      <c r="AK31" s="328">
        <v>40</v>
      </c>
      <c r="AL31" s="328"/>
    </row>
    <row r="32" spans="1:38" s="144" customFormat="1" ht="19.899999999999999" customHeight="1" x14ac:dyDescent="0.15">
      <c r="A32" s="53" t="s">
        <v>459</v>
      </c>
      <c r="B32" s="332">
        <v>1864</v>
      </c>
      <c r="C32" s="333"/>
      <c r="D32" s="260"/>
      <c r="E32" s="261">
        <v>561</v>
      </c>
      <c r="F32" s="331">
        <v>218</v>
      </c>
      <c r="G32" s="331"/>
      <c r="H32" s="331"/>
      <c r="I32" s="331">
        <v>328</v>
      </c>
      <c r="J32" s="331"/>
      <c r="K32" s="331"/>
      <c r="L32" s="260">
        <v>15</v>
      </c>
      <c r="M32" s="148"/>
      <c r="N32" s="331">
        <v>1303</v>
      </c>
      <c r="O32" s="331"/>
      <c r="P32" s="331"/>
      <c r="Q32" s="331">
        <v>766</v>
      </c>
      <c r="R32" s="331"/>
      <c r="S32" s="328">
        <v>205</v>
      </c>
      <c r="T32" s="328"/>
      <c r="U32" s="328">
        <v>57</v>
      </c>
      <c r="V32" s="328"/>
      <c r="W32" s="337" t="s">
        <v>483</v>
      </c>
      <c r="X32" s="337"/>
      <c r="Y32" s="337"/>
      <c r="Z32" s="258">
        <v>65</v>
      </c>
      <c r="AB32" s="328">
        <v>58</v>
      </c>
      <c r="AC32" s="328"/>
      <c r="AD32" s="328">
        <v>27</v>
      </c>
      <c r="AE32" s="328"/>
      <c r="AF32" s="328">
        <v>6</v>
      </c>
      <c r="AG32" s="328"/>
      <c r="AH32" s="325">
        <v>6</v>
      </c>
      <c r="AI32" s="325"/>
      <c r="AJ32" s="15"/>
      <c r="AK32" s="328">
        <v>38</v>
      </c>
      <c r="AL32" s="328"/>
    </row>
    <row r="33" spans="1:38" s="144" customFormat="1" ht="19.899999999999999" customHeight="1" x14ac:dyDescent="0.15">
      <c r="A33" s="53" t="s">
        <v>466</v>
      </c>
      <c r="B33" s="332">
        <v>1775</v>
      </c>
      <c r="C33" s="333"/>
      <c r="D33" s="260"/>
      <c r="E33" s="261">
        <v>525</v>
      </c>
      <c r="F33" s="331">
        <v>193</v>
      </c>
      <c r="G33" s="331"/>
      <c r="H33" s="331"/>
      <c r="I33" s="331">
        <v>320</v>
      </c>
      <c r="J33" s="331"/>
      <c r="K33" s="331"/>
      <c r="L33" s="260">
        <v>12</v>
      </c>
      <c r="M33" s="148"/>
      <c r="N33" s="331">
        <v>1250</v>
      </c>
      <c r="O33" s="331"/>
      <c r="P33" s="331"/>
      <c r="Q33" s="331">
        <v>678</v>
      </c>
      <c r="R33" s="331"/>
      <c r="S33" s="328">
        <v>172</v>
      </c>
      <c r="T33" s="328"/>
      <c r="U33" s="328">
        <v>71</v>
      </c>
      <c r="V33" s="328"/>
      <c r="W33" s="328">
        <v>137</v>
      </c>
      <c r="X33" s="328"/>
      <c r="Y33" s="328"/>
      <c r="Z33" s="258">
        <v>65</v>
      </c>
      <c r="AB33" s="328">
        <v>55</v>
      </c>
      <c r="AC33" s="328"/>
      <c r="AD33" s="328">
        <v>26</v>
      </c>
      <c r="AE33" s="328"/>
      <c r="AF33" s="328">
        <v>5</v>
      </c>
      <c r="AG33" s="328"/>
      <c r="AH33" s="325">
        <v>5</v>
      </c>
      <c r="AI33" s="325"/>
      <c r="AJ33" s="15"/>
      <c r="AK33" s="328">
        <v>36</v>
      </c>
      <c r="AL33" s="328"/>
    </row>
    <row r="34" spans="1:38" s="144" customFormat="1" ht="19.899999999999999" customHeight="1" x14ac:dyDescent="0.15">
      <c r="A34" s="53" t="s">
        <v>461</v>
      </c>
      <c r="B34" s="332">
        <v>1534</v>
      </c>
      <c r="C34" s="333"/>
      <c r="D34" s="260"/>
      <c r="E34" s="261">
        <v>447</v>
      </c>
      <c r="F34" s="331">
        <v>132</v>
      </c>
      <c r="G34" s="331"/>
      <c r="H34" s="331"/>
      <c r="I34" s="331">
        <v>305</v>
      </c>
      <c r="J34" s="331"/>
      <c r="K34" s="331"/>
      <c r="L34" s="260">
        <v>10</v>
      </c>
      <c r="M34" s="148"/>
      <c r="N34" s="331">
        <v>1087</v>
      </c>
      <c r="O34" s="331"/>
      <c r="P34" s="331"/>
      <c r="Q34" s="331">
        <v>545</v>
      </c>
      <c r="R34" s="331"/>
      <c r="S34" s="328">
        <v>142</v>
      </c>
      <c r="T34" s="328"/>
      <c r="U34" s="328">
        <v>65</v>
      </c>
      <c r="V34" s="328"/>
      <c r="W34" s="328">
        <v>138</v>
      </c>
      <c r="X34" s="328"/>
      <c r="Y34" s="328"/>
      <c r="Z34" s="258">
        <v>55</v>
      </c>
      <c r="AB34" s="328">
        <v>67</v>
      </c>
      <c r="AC34" s="328"/>
      <c r="AD34" s="328">
        <v>23</v>
      </c>
      <c r="AE34" s="328"/>
      <c r="AF34" s="328">
        <v>9</v>
      </c>
      <c r="AG34" s="328"/>
      <c r="AH34" s="325">
        <v>10</v>
      </c>
      <c r="AI34" s="325"/>
      <c r="AJ34" s="15"/>
      <c r="AK34" s="328">
        <v>33</v>
      </c>
      <c r="AL34" s="328"/>
    </row>
    <row r="35" spans="1:38" s="144" customFormat="1" ht="19.899999999999999" customHeight="1" x14ac:dyDescent="0.15">
      <c r="A35" s="53" t="s">
        <v>467</v>
      </c>
      <c r="B35" s="332">
        <v>1499</v>
      </c>
      <c r="C35" s="333"/>
      <c r="D35" s="259"/>
      <c r="E35" s="256">
        <v>452</v>
      </c>
      <c r="F35" s="330">
        <v>189</v>
      </c>
      <c r="G35" s="330"/>
      <c r="H35" s="330"/>
      <c r="I35" s="330">
        <v>254</v>
      </c>
      <c r="J35" s="330"/>
      <c r="K35" s="330"/>
      <c r="L35" s="259">
        <v>9</v>
      </c>
      <c r="M35" s="145"/>
      <c r="N35" s="330">
        <v>1047</v>
      </c>
      <c r="O35" s="330"/>
      <c r="P35" s="330"/>
      <c r="Q35" s="330">
        <v>507</v>
      </c>
      <c r="R35" s="330"/>
      <c r="S35" s="286">
        <v>164</v>
      </c>
      <c r="T35" s="286"/>
      <c r="U35" s="286">
        <v>48</v>
      </c>
      <c r="V35" s="286"/>
      <c r="W35" s="286">
        <v>154</v>
      </c>
      <c r="X35" s="286"/>
      <c r="Y35" s="286"/>
      <c r="Z35" s="257">
        <v>63</v>
      </c>
      <c r="AA35" s="143"/>
      <c r="AB35" s="286">
        <v>57</v>
      </c>
      <c r="AC35" s="286"/>
      <c r="AD35" s="286">
        <v>16</v>
      </c>
      <c r="AE35" s="286"/>
      <c r="AF35" s="286">
        <v>5</v>
      </c>
      <c r="AG35" s="286"/>
      <c r="AH35" s="324">
        <v>5</v>
      </c>
      <c r="AI35" s="324"/>
      <c r="AJ35" s="33"/>
      <c r="AK35" s="286">
        <v>28</v>
      </c>
      <c r="AL35" s="286"/>
    </row>
    <row r="36" spans="1:38" s="144" customFormat="1" ht="19.899999999999999" customHeight="1" x14ac:dyDescent="0.15">
      <c r="A36" s="53" t="s">
        <v>463</v>
      </c>
      <c r="B36" s="332">
        <v>2025</v>
      </c>
      <c r="C36" s="333"/>
      <c r="D36" s="259"/>
      <c r="E36" s="256">
        <v>917</v>
      </c>
      <c r="F36" s="330">
        <v>227</v>
      </c>
      <c r="G36" s="330"/>
      <c r="H36" s="330"/>
      <c r="I36" s="330">
        <v>684</v>
      </c>
      <c r="J36" s="330"/>
      <c r="K36" s="330"/>
      <c r="L36" s="259">
        <v>6</v>
      </c>
      <c r="M36" s="145"/>
      <c r="N36" s="330">
        <v>1108</v>
      </c>
      <c r="O36" s="330"/>
      <c r="P36" s="330"/>
      <c r="Q36" s="330">
        <v>572</v>
      </c>
      <c r="R36" s="330"/>
      <c r="S36" s="286">
        <v>166</v>
      </c>
      <c r="T36" s="286"/>
      <c r="U36" s="286">
        <v>51</v>
      </c>
      <c r="V36" s="286"/>
      <c r="W36" s="286">
        <v>146</v>
      </c>
      <c r="X36" s="286"/>
      <c r="Y36" s="286"/>
      <c r="Z36" s="257">
        <v>60</v>
      </c>
      <c r="AA36" s="143"/>
      <c r="AB36" s="286">
        <v>44</v>
      </c>
      <c r="AC36" s="286"/>
      <c r="AD36" s="286">
        <v>21</v>
      </c>
      <c r="AE36" s="286"/>
      <c r="AF36" s="286">
        <v>8</v>
      </c>
      <c r="AG36" s="286"/>
      <c r="AH36" s="324">
        <v>4</v>
      </c>
      <c r="AI36" s="324"/>
      <c r="AJ36" s="33"/>
      <c r="AK36" s="286">
        <v>36</v>
      </c>
      <c r="AL36" s="286"/>
    </row>
    <row r="37" spans="1:38" s="144" customFormat="1" ht="19.899999999999999" customHeight="1" x14ac:dyDescent="0.15">
      <c r="A37" s="53" t="s">
        <v>540</v>
      </c>
      <c r="B37" s="332">
        <v>1900</v>
      </c>
      <c r="C37" s="333"/>
      <c r="D37" s="259"/>
      <c r="E37" s="256">
        <v>711</v>
      </c>
      <c r="F37" s="330">
        <v>168</v>
      </c>
      <c r="G37" s="330"/>
      <c r="H37" s="330"/>
      <c r="I37" s="330">
        <v>532</v>
      </c>
      <c r="J37" s="330"/>
      <c r="K37" s="330"/>
      <c r="L37" s="259">
        <v>11</v>
      </c>
      <c r="M37" s="145"/>
      <c r="N37" s="330">
        <v>1189</v>
      </c>
      <c r="O37" s="330"/>
      <c r="P37" s="330"/>
      <c r="Q37" s="330">
        <v>542</v>
      </c>
      <c r="R37" s="330"/>
      <c r="S37" s="286">
        <v>215</v>
      </c>
      <c r="T37" s="286"/>
      <c r="U37" s="286">
        <v>65</v>
      </c>
      <c r="V37" s="286"/>
      <c r="W37" s="286">
        <v>162</v>
      </c>
      <c r="X37" s="286"/>
      <c r="Y37" s="286"/>
      <c r="Z37" s="257">
        <v>71</v>
      </c>
      <c r="AA37" s="143"/>
      <c r="AB37" s="286">
        <v>61</v>
      </c>
      <c r="AC37" s="286"/>
      <c r="AD37" s="286">
        <v>33</v>
      </c>
      <c r="AE37" s="286"/>
      <c r="AF37" s="286">
        <v>8</v>
      </c>
      <c r="AG37" s="286"/>
      <c r="AH37" s="324">
        <v>4</v>
      </c>
      <c r="AI37" s="324"/>
      <c r="AJ37" s="33"/>
      <c r="AK37" s="286">
        <v>28</v>
      </c>
      <c r="AL37" s="286"/>
    </row>
    <row r="38" spans="1:38" s="152" customFormat="1" ht="19.899999999999999" customHeight="1" x14ac:dyDescent="0.15">
      <c r="A38" s="54" t="s">
        <v>495</v>
      </c>
      <c r="B38" s="334">
        <v>1646</v>
      </c>
      <c r="C38" s="335"/>
      <c r="D38" s="171"/>
      <c r="E38" s="169">
        <v>492</v>
      </c>
      <c r="F38" s="329">
        <v>160</v>
      </c>
      <c r="G38" s="329"/>
      <c r="H38" s="329"/>
      <c r="I38" s="329">
        <v>331</v>
      </c>
      <c r="J38" s="329"/>
      <c r="K38" s="329"/>
      <c r="L38" s="171">
        <v>1</v>
      </c>
      <c r="M38" s="165"/>
      <c r="N38" s="329">
        <v>1154</v>
      </c>
      <c r="O38" s="329"/>
      <c r="P38" s="329"/>
      <c r="Q38" s="329">
        <v>524</v>
      </c>
      <c r="R38" s="329"/>
      <c r="S38" s="321">
        <v>236</v>
      </c>
      <c r="T38" s="321"/>
      <c r="U38" s="321">
        <v>29</v>
      </c>
      <c r="V38" s="321"/>
      <c r="W38" s="321">
        <v>169</v>
      </c>
      <c r="X38" s="321"/>
      <c r="Y38" s="321"/>
      <c r="Z38" s="167">
        <v>70</v>
      </c>
      <c r="AA38" s="151"/>
      <c r="AB38" s="321">
        <v>51</v>
      </c>
      <c r="AC38" s="321"/>
      <c r="AD38" s="321">
        <v>31</v>
      </c>
      <c r="AE38" s="321"/>
      <c r="AF38" s="321">
        <v>8</v>
      </c>
      <c r="AG38" s="321"/>
      <c r="AH38" s="322">
        <v>6</v>
      </c>
      <c r="AI38" s="322"/>
      <c r="AJ38" s="36"/>
      <c r="AK38" s="321">
        <v>30</v>
      </c>
      <c r="AL38" s="321"/>
    </row>
    <row r="39" spans="1:38" ht="5.65" customHeight="1" x14ac:dyDescent="0.15">
      <c r="A39" s="103"/>
      <c r="B39" s="104"/>
      <c r="C39" s="88"/>
      <c r="D39" s="92"/>
      <c r="E39" s="92"/>
      <c r="F39" s="92"/>
      <c r="G39" s="92"/>
      <c r="H39" s="88"/>
      <c r="I39" s="92"/>
      <c r="J39" s="92"/>
      <c r="K39" s="88"/>
      <c r="L39" s="92"/>
      <c r="M39" s="92"/>
      <c r="N39" s="92"/>
      <c r="O39" s="92"/>
      <c r="P39" s="88"/>
      <c r="Q39" s="92"/>
      <c r="R39" s="92"/>
      <c r="S39" s="92"/>
      <c r="T39" s="88"/>
      <c r="U39" s="105"/>
      <c r="V39" s="88"/>
      <c r="W39" s="105"/>
      <c r="X39" s="88"/>
      <c r="Y39" s="88"/>
      <c r="Z39" s="92"/>
      <c r="AA39" s="88"/>
      <c r="AB39" s="92"/>
      <c r="AC39" s="88"/>
      <c r="AD39" s="92"/>
      <c r="AE39" s="88"/>
      <c r="AF39" s="92"/>
      <c r="AG39" s="88"/>
      <c r="AH39" s="92"/>
      <c r="AI39" s="88"/>
      <c r="AJ39" s="88"/>
      <c r="AK39" s="92"/>
      <c r="AL39" s="88"/>
    </row>
    <row r="40" spans="1:38" s="152" customFormat="1" ht="15" customHeight="1" x14ac:dyDescent="0.15">
      <c r="A40" s="4"/>
      <c r="AI40" s="196"/>
      <c r="AJ40" s="196"/>
      <c r="AK40" s="196"/>
      <c r="AL40" s="17" t="s">
        <v>541</v>
      </c>
    </row>
    <row r="41" spans="1:38" x14ac:dyDescent="0.15">
      <c r="B41" s="2"/>
      <c r="C41" s="2"/>
      <c r="O41" s="28"/>
      <c r="P41" s="28"/>
      <c r="Q41" s="28"/>
      <c r="R41" s="28"/>
      <c r="S41" s="28"/>
      <c r="T41" s="28"/>
      <c r="U41" s="28"/>
      <c r="V41" s="28"/>
      <c r="W41" s="28"/>
    </row>
    <row r="42" spans="1:38" x14ac:dyDescent="0.15">
      <c r="O42" s="21"/>
      <c r="P42" s="21"/>
      <c r="Q42" s="21"/>
      <c r="R42" s="21"/>
      <c r="S42" s="21"/>
      <c r="T42" s="21"/>
      <c r="U42" s="21"/>
      <c r="V42" s="21"/>
      <c r="W42" s="21"/>
    </row>
    <row r="43" spans="1:38" ht="28.5" x14ac:dyDescent="0.15">
      <c r="B43" s="1"/>
      <c r="C43" s="1"/>
      <c r="O43" s="2"/>
    </row>
  </sheetData>
  <mergeCells count="304">
    <mergeCell ref="AK29:AL29"/>
    <mergeCell ref="AK30:AL30"/>
    <mergeCell ref="N37:P37"/>
    <mergeCell ref="Q37:R37"/>
    <mergeCell ref="S37:T37"/>
    <mergeCell ref="U37:V37"/>
    <mergeCell ref="W37:Y37"/>
    <mergeCell ref="AB37:AC37"/>
    <mergeCell ref="AD37:AE37"/>
    <mergeCell ref="AF37:AG37"/>
    <mergeCell ref="AH37:AI37"/>
    <mergeCell ref="AH29:AI29"/>
    <mergeCell ref="AH30:AI30"/>
    <mergeCell ref="AH31:AI31"/>
    <mergeCell ref="S34:T34"/>
    <mergeCell ref="S35:T35"/>
    <mergeCell ref="S36:T36"/>
    <mergeCell ref="AB36:AC36"/>
    <mergeCell ref="AK31:AL31"/>
    <mergeCell ref="AK32:AL32"/>
    <mergeCell ref="AK33:AL33"/>
    <mergeCell ref="AF34:AG34"/>
    <mergeCell ref="AF35:AG35"/>
    <mergeCell ref="AF36:AG36"/>
    <mergeCell ref="S38:T38"/>
    <mergeCell ref="S24:AL24"/>
    <mergeCell ref="A24:R24"/>
    <mergeCell ref="U34:V34"/>
    <mergeCell ref="U35:V35"/>
    <mergeCell ref="U36:V36"/>
    <mergeCell ref="U38:V38"/>
    <mergeCell ref="S29:T29"/>
    <mergeCell ref="S30:T30"/>
    <mergeCell ref="S31:T31"/>
    <mergeCell ref="S32:T32"/>
    <mergeCell ref="S33:T33"/>
    <mergeCell ref="W34:Y34"/>
    <mergeCell ref="W35:Y35"/>
    <mergeCell ref="W36:Y36"/>
    <mergeCell ref="W38:Y38"/>
    <mergeCell ref="U29:V29"/>
    <mergeCell ref="U30:V30"/>
    <mergeCell ref="AK35:AL35"/>
    <mergeCell ref="AK36:AL36"/>
    <mergeCell ref="AB32:AC32"/>
    <mergeCell ref="AB33:AC33"/>
    <mergeCell ref="AB34:AC34"/>
    <mergeCell ref="AB35:AC35"/>
    <mergeCell ref="AD38:AE38"/>
    <mergeCell ref="AK38:AL38"/>
    <mergeCell ref="AH38:AI38"/>
    <mergeCell ref="AF38:AG38"/>
    <mergeCell ref="AF29:AG29"/>
    <mergeCell ref="AF30:AG30"/>
    <mergeCell ref="AF31:AG31"/>
    <mergeCell ref="AF32:AG32"/>
    <mergeCell ref="AF33:AG33"/>
    <mergeCell ref="AD29:AE29"/>
    <mergeCell ref="AD30:AE30"/>
    <mergeCell ref="AD31:AE31"/>
    <mergeCell ref="AD32:AE32"/>
    <mergeCell ref="AD33:AE33"/>
    <mergeCell ref="AK37:AL37"/>
    <mergeCell ref="AH34:AI34"/>
    <mergeCell ref="AH35:AI35"/>
    <mergeCell ref="AH36:AI36"/>
    <mergeCell ref="AH32:AI32"/>
    <mergeCell ref="AH33:AI33"/>
    <mergeCell ref="AD34:AE34"/>
    <mergeCell ref="AD35:AE35"/>
    <mergeCell ref="AD36:AE36"/>
    <mergeCell ref="AK34:AL34"/>
    <mergeCell ref="AB38:AC38"/>
    <mergeCell ref="S6:AL6"/>
    <mergeCell ref="B6:R6"/>
    <mergeCell ref="S4:AL4"/>
    <mergeCell ref="A4:R4"/>
    <mergeCell ref="AB29:AC29"/>
    <mergeCell ref="AB30:AC30"/>
    <mergeCell ref="AB31:AC31"/>
    <mergeCell ref="AD14:AE14"/>
    <mergeCell ref="AD15:AE15"/>
    <mergeCell ref="AJ14:AL14"/>
    <mergeCell ref="AJ15:AL15"/>
    <mergeCell ref="S7:U8"/>
    <mergeCell ref="AD7:AF8"/>
    <mergeCell ref="AG9:AI9"/>
    <mergeCell ref="AG7:AI7"/>
    <mergeCell ref="AG8:AI8"/>
    <mergeCell ref="AG17:AH17"/>
    <mergeCell ref="AG18:AH18"/>
    <mergeCell ref="AD16:AE16"/>
    <mergeCell ref="AD17:AE17"/>
    <mergeCell ref="AD18:AE18"/>
    <mergeCell ref="AK27:AL27"/>
    <mergeCell ref="AJ7:AL7"/>
    <mergeCell ref="AH27:AJ27"/>
    <mergeCell ref="AJ11:AL11"/>
    <mergeCell ref="AJ12:AL12"/>
    <mergeCell ref="AJ13:AL13"/>
    <mergeCell ref="AD10:AE10"/>
    <mergeCell ref="AD11:AE11"/>
    <mergeCell ref="AD12:AE12"/>
    <mergeCell ref="AD13:AE13"/>
    <mergeCell ref="AJ16:AL16"/>
    <mergeCell ref="AJ17:AL17"/>
    <mergeCell ref="AJ18:AL18"/>
    <mergeCell ref="AG19:AH19"/>
    <mergeCell ref="AJ19:AL19"/>
    <mergeCell ref="AA11:AC11"/>
    <mergeCell ref="AA12:AC12"/>
    <mergeCell ref="AA13:AC13"/>
    <mergeCell ref="AA14:AC14"/>
    <mergeCell ref="S18:U18"/>
    <mergeCell ref="V18:X18"/>
    <mergeCell ref="A1:R1"/>
    <mergeCell ref="S26:AL26"/>
    <mergeCell ref="D26:M26"/>
    <mergeCell ref="AJ9:AL9"/>
    <mergeCell ref="AJ10:AL10"/>
    <mergeCell ref="V7:X8"/>
    <mergeCell ref="Y7:Z8"/>
    <mergeCell ref="Y16:Z16"/>
    <mergeCell ref="V10:X10"/>
    <mergeCell ref="V11:X11"/>
    <mergeCell ref="V12:X12"/>
    <mergeCell ref="V13:X13"/>
    <mergeCell ref="V14:X14"/>
    <mergeCell ref="V15:X15"/>
    <mergeCell ref="V16:X16"/>
    <mergeCell ref="P16:R16"/>
    <mergeCell ref="P17:R17"/>
    <mergeCell ref="AJ8:AL8"/>
    <mergeCell ref="AA7:AC8"/>
    <mergeCell ref="AA15:AC15"/>
    <mergeCell ref="AG10:AH10"/>
    <mergeCell ref="AA16:AC16"/>
    <mergeCell ref="AA17:AC17"/>
    <mergeCell ref="AA18:AC18"/>
    <mergeCell ref="Z27:AA27"/>
    <mergeCell ref="AB27:AC27"/>
    <mergeCell ref="AD27:AE27"/>
    <mergeCell ref="AF27:AG27"/>
    <mergeCell ref="Y17:Z17"/>
    <mergeCell ref="Y18:Z18"/>
    <mergeCell ref="AG11:AH11"/>
    <mergeCell ref="AG12:AH12"/>
    <mergeCell ref="AG13:AH13"/>
    <mergeCell ref="AG14:AH14"/>
    <mergeCell ref="AG15:AH15"/>
    <mergeCell ref="AG16:AH16"/>
    <mergeCell ref="Y11:Z11"/>
    <mergeCell ref="Y12:Z12"/>
    <mergeCell ref="Y13:Z13"/>
    <mergeCell ref="Y14:Z14"/>
    <mergeCell ref="Y15:Z15"/>
    <mergeCell ref="AA10:AC10"/>
    <mergeCell ref="F38:H38"/>
    <mergeCell ref="F27:H27"/>
    <mergeCell ref="F29:H29"/>
    <mergeCell ref="F30:H30"/>
    <mergeCell ref="F31:H31"/>
    <mergeCell ref="F32:H32"/>
    <mergeCell ref="F33:H33"/>
    <mergeCell ref="F34:H34"/>
    <mergeCell ref="M7:O7"/>
    <mergeCell ref="M8:O8"/>
    <mergeCell ref="E10:F10"/>
    <mergeCell ref="E11:F11"/>
    <mergeCell ref="E12:F12"/>
    <mergeCell ref="E13:F13"/>
    <mergeCell ref="E14:F14"/>
    <mergeCell ref="E15:F15"/>
    <mergeCell ref="F35:H35"/>
    <mergeCell ref="H16:I16"/>
    <mergeCell ref="H17:I17"/>
    <mergeCell ref="E19:F19"/>
    <mergeCell ref="H19:I19"/>
    <mergeCell ref="H11:I11"/>
    <mergeCell ref="H12:I12"/>
    <mergeCell ref="K11:L11"/>
    <mergeCell ref="K12:L12"/>
    <mergeCell ref="K13:L13"/>
    <mergeCell ref="H13:I13"/>
    <mergeCell ref="P7:R8"/>
    <mergeCell ref="Y10:Z10"/>
    <mergeCell ref="F36:H36"/>
    <mergeCell ref="S10:U10"/>
    <mergeCell ref="S11:U11"/>
    <mergeCell ref="S12:U12"/>
    <mergeCell ref="S13:U13"/>
    <mergeCell ref="S14:U14"/>
    <mergeCell ref="S15:U15"/>
    <mergeCell ref="S16:U16"/>
    <mergeCell ref="S17:U17"/>
    <mergeCell ref="V17:X17"/>
    <mergeCell ref="W27:Y27"/>
    <mergeCell ref="W29:Y29"/>
    <mergeCell ref="W30:Y30"/>
    <mergeCell ref="W31:Y31"/>
    <mergeCell ref="W32:Y32"/>
    <mergeCell ref="W33:Y33"/>
    <mergeCell ref="I36:K36"/>
    <mergeCell ref="N34:P34"/>
    <mergeCell ref="N35:P35"/>
    <mergeCell ref="I34:K34"/>
    <mergeCell ref="I35:K35"/>
    <mergeCell ref="L27:M27"/>
    <mergeCell ref="H14:I14"/>
    <mergeCell ref="H15:I15"/>
    <mergeCell ref="H18:I18"/>
    <mergeCell ref="F37:H37"/>
    <mergeCell ref="I37:K37"/>
    <mergeCell ref="K19:L19"/>
    <mergeCell ref="M14:N14"/>
    <mergeCell ref="M15:N15"/>
    <mergeCell ref="M16:N16"/>
    <mergeCell ref="M17:N17"/>
    <mergeCell ref="N33:P33"/>
    <mergeCell ref="K14:L14"/>
    <mergeCell ref="K15:L15"/>
    <mergeCell ref="K16:L16"/>
    <mergeCell ref="K17:L17"/>
    <mergeCell ref="I29:K29"/>
    <mergeCell ref="I30:K30"/>
    <mergeCell ref="I31:K31"/>
    <mergeCell ref="I32:K32"/>
    <mergeCell ref="I33:K33"/>
    <mergeCell ref="B32:C32"/>
    <mergeCell ref="B33:C33"/>
    <mergeCell ref="B34:C34"/>
    <mergeCell ref="B35:C35"/>
    <mergeCell ref="B36:C36"/>
    <mergeCell ref="B38:C38"/>
    <mergeCell ref="B26:C27"/>
    <mergeCell ref="B29:C29"/>
    <mergeCell ref="B30:C30"/>
    <mergeCell ref="B31:C31"/>
    <mergeCell ref="B37:C37"/>
    <mergeCell ref="U32:V32"/>
    <mergeCell ref="U33:V33"/>
    <mergeCell ref="M11:N11"/>
    <mergeCell ref="M12:N12"/>
    <mergeCell ref="M13:N13"/>
    <mergeCell ref="M18:N18"/>
    <mergeCell ref="U31:V31"/>
    <mergeCell ref="V19:X19"/>
    <mergeCell ref="M10:N10"/>
    <mergeCell ref="P15:R15"/>
    <mergeCell ref="P18:R18"/>
    <mergeCell ref="S27:T27"/>
    <mergeCell ref="U27:V27"/>
    <mergeCell ref="Q27:R27"/>
    <mergeCell ref="Q29:R29"/>
    <mergeCell ref="Q30:R30"/>
    <mergeCell ref="Q31:R31"/>
    <mergeCell ref="H10:I10"/>
    <mergeCell ref="K7:L7"/>
    <mergeCell ref="K8:L8"/>
    <mergeCell ref="K10:L10"/>
    <mergeCell ref="N38:P38"/>
    <mergeCell ref="N36:P36"/>
    <mergeCell ref="N26:R26"/>
    <mergeCell ref="P10:R10"/>
    <mergeCell ref="P11:R11"/>
    <mergeCell ref="P12:R12"/>
    <mergeCell ref="P13:R13"/>
    <mergeCell ref="P14:R14"/>
    <mergeCell ref="Q36:R36"/>
    <mergeCell ref="Q38:R38"/>
    <mergeCell ref="Q34:R34"/>
    <mergeCell ref="Q35:R35"/>
    <mergeCell ref="N27:P27"/>
    <mergeCell ref="N29:P29"/>
    <mergeCell ref="N30:P30"/>
    <mergeCell ref="N31:P31"/>
    <mergeCell ref="N32:P32"/>
    <mergeCell ref="Q32:R32"/>
    <mergeCell ref="Q33:R33"/>
    <mergeCell ref="I38:K38"/>
    <mergeCell ref="Y19:Z19"/>
    <mergeCell ref="M19:N19"/>
    <mergeCell ref="P19:R19"/>
    <mergeCell ref="S19:U19"/>
    <mergeCell ref="AA19:AC19"/>
    <mergeCell ref="AD19:AE19"/>
    <mergeCell ref="A6:A8"/>
    <mergeCell ref="A26:A27"/>
    <mergeCell ref="D27:E27"/>
    <mergeCell ref="H7:J8"/>
    <mergeCell ref="B7:D8"/>
    <mergeCell ref="K18:L18"/>
    <mergeCell ref="E7:G8"/>
    <mergeCell ref="I27:K27"/>
    <mergeCell ref="B10:C10"/>
    <mergeCell ref="B11:C11"/>
    <mergeCell ref="B12:C12"/>
    <mergeCell ref="B13:C13"/>
    <mergeCell ref="B14:C14"/>
    <mergeCell ref="B15:C15"/>
    <mergeCell ref="B16:C16"/>
    <mergeCell ref="E16:F16"/>
    <mergeCell ref="E17:F17"/>
    <mergeCell ref="E18:F18"/>
  </mergeCells>
  <phoneticPr fontId="29"/>
  <pageMargins left="0.78740157480314965" right="0.78740157480314965" top="0.98425196850393704" bottom="0.98425196850393704" header="0.51181102362204722" footer="0.51181102362204722"/>
  <pageSetup paperSize="9" firstPageNumber="222" orientation="portrait" useFirstPageNumber="1" r:id="rId1"/>
  <headerFooter differentOddEven="1">
    <oddHeader>&amp;L&amp;"ＭＳ 明朝,標準"&amp;10&amp;P　行財政</oddHeader>
    <evenHeader>&amp;R&amp;"ＭＳ 明朝,標準"&amp;10行財政　&amp;P</even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5"/>
  <sheetViews>
    <sheetView showGridLines="0" view="pageBreakPreview" zoomScale="90" zoomScaleNormal="90" zoomScaleSheetLayoutView="90" workbookViewId="0">
      <selection activeCell="M49" sqref="M49"/>
    </sheetView>
  </sheetViews>
  <sheetFormatPr defaultRowHeight="13.5" x14ac:dyDescent="0.15"/>
  <cols>
    <col min="1" max="1" width="12.875" style="25" customWidth="1"/>
    <col min="2" max="10" width="8.125" style="25" customWidth="1"/>
    <col min="11" max="15" width="8.625" style="25" customWidth="1"/>
    <col min="16" max="16" width="9.25" style="25" customWidth="1"/>
    <col min="17" max="20" width="8.625" style="25" customWidth="1"/>
    <col min="21" max="16384" width="9" style="25"/>
  </cols>
  <sheetData>
    <row r="1" spans="1:20" ht="18" customHeight="1" x14ac:dyDescent="0.15">
      <c r="A1" s="294" t="s">
        <v>557</v>
      </c>
      <c r="B1" s="294"/>
      <c r="C1" s="294"/>
      <c r="D1" s="294"/>
      <c r="E1" s="294"/>
      <c r="F1" s="294"/>
      <c r="G1" s="294"/>
      <c r="H1" s="294"/>
      <c r="I1" s="294"/>
      <c r="J1" s="294"/>
      <c r="K1" s="293" t="s">
        <v>335</v>
      </c>
      <c r="L1" s="293"/>
      <c r="M1" s="293"/>
      <c r="N1" s="293"/>
      <c r="O1" s="293"/>
      <c r="P1" s="293"/>
      <c r="Q1" s="293"/>
      <c r="R1" s="293"/>
      <c r="S1" s="293"/>
      <c r="T1" s="293"/>
    </row>
    <row r="2" spans="1:20" x14ac:dyDescent="0.15">
      <c r="B2" s="2"/>
      <c r="T2" s="17" t="s">
        <v>225</v>
      </c>
    </row>
    <row r="3" spans="1:20" ht="17.100000000000001" customHeight="1" x14ac:dyDescent="0.15">
      <c r="A3" s="281" t="s">
        <v>1</v>
      </c>
      <c r="B3" s="283" t="s">
        <v>195</v>
      </c>
      <c r="C3" s="283"/>
      <c r="D3" s="283"/>
      <c r="E3" s="283"/>
      <c r="F3" s="283"/>
      <c r="G3" s="283"/>
      <c r="H3" s="283"/>
      <c r="I3" s="283"/>
      <c r="J3" s="318"/>
      <c r="K3" s="352" t="s">
        <v>453</v>
      </c>
      <c r="L3" s="352"/>
      <c r="M3" s="352"/>
      <c r="N3" s="352"/>
      <c r="O3" s="352"/>
      <c r="P3" s="352"/>
      <c r="Q3" s="353"/>
      <c r="R3" s="283" t="s">
        <v>226</v>
      </c>
      <c r="S3" s="284"/>
      <c r="T3" s="285"/>
    </row>
    <row r="4" spans="1:20" ht="32.65" customHeight="1" x14ac:dyDescent="0.15">
      <c r="A4" s="282"/>
      <c r="B4" s="283" t="s">
        <v>196</v>
      </c>
      <c r="C4" s="284"/>
      <c r="D4" s="284"/>
      <c r="E4" s="284"/>
      <c r="F4" s="283" t="s">
        <v>197</v>
      </c>
      <c r="G4" s="283"/>
      <c r="H4" s="283"/>
      <c r="I4" s="283"/>
      <c r="J4" s="318"/>
      <c r="K4" s="281" t="s">
        <v>227</v>
      </c>
      <c r="L4" s="283"/>
      <c r="M4" s="283" t="s">
        <v>228</v>
      </c>
      <c r="N4" s="283"/>
      <c r="O4" s="283"/>
      <c r="P4" s="160" t="s">
        <v>454</v>
      </c>
      <c r="Q4" s="131" t="s">
        <v>455</v>
      </c>
      <c r="R4" s="354" t="s">
        <v>230</v>
      </c>
      <c r="S4" s="354" t="s">
        <v>231</v>
      </c>
      <c r="T4" s="351" t="s">
        <v>232</v>
      </c>
    </row>
    <row r="5" spans="1:20" ht="16.350000000000001" customHeight="1" x14ac:dyDescent="0.15">
      <c r="A5" s="282"/>
      <c r="B5" s="283" t="s">
        <v>169</v>
      </c>
      <c r="C5" s="283" t="s">
        <v>198</v>
      </c>
      <c r="D5" s="158" t="s">
        <v>199</v>
      </c>
      <c r="E5" s="283" t="s">
        <v>201</v>
      </c>
      <c r="F5" s="283" t="s">
        <v>169</v>
      </c>
      <c r="G5" s="283" t="s">
        <v>202</v>
      </c>
      <c r="H5" s="283" t="s">
        <v>203</v>
      </c>
      <c r="I5" s="283" t="s">
        <v>204</v>
      </c>
      <c r="J5" s="158" t="s">
        <v>205</v>
      </c>
      <c r="K5" s="185" t="s">
        <v>473</v>
      </c>
      <c r="L5" s="283" t="s">
        <v>233</v>
      </c>
      <c r="M5" s="283" t="s">
        <v>169</v>
      </c>
      <c r="N5" s="348" t="s">
        <v>234</v>
      </c>
      <c r="O5" s="283" t="s">
        <v>235</v>
      </c>
      <c r="P5" s="348" t="s">
        <v>234</v>
      </c>
      <c r="Q5" s="129" t="s">
        <v>229</v>
      </c>
      <c r="R5" s="354"/>
      <c r="S5" s="354"/>
      <c r="T5" s="351"/>
    </row>
    <row r="6" spans="1:20" ht="16.350000000000001" customHeight="1" x14ac:dyDescent="0.15">
      <c r="A6" s="282"/>
      <c r="B6" s="284"/>
      <c r="C6" s="284"/>
      <c r="D6" s="159" t="s">
        <v>200</v>
      </c>
      <c r="E6" s="284"/>
      <c r="F6" s="284"/>
      <c r="G6" s="284"/>
      <c r="H6" s="284"/>
      <c r="I6" s="284"/>
      <c r="J6" s="159" t="s">
        <v>206</v>
      </c>
      <c r="K6" s="186" t="s">
        <v>474</v>
      </c>
      <c r="L6" s="284"/>
      <c r="M6" s="284"/>
      <c r="N6" s="349"/>
      <c r="O6" s="284"/>
      <c r="P6" s="349"/>
      <c r="Q6" s="130"/>
      <c r="R6" s="354"/>
      <c r="S6" s="354"/>
      <c r="T6" s="351"/>
    </row>
    <row r="7" spans="1:20" ht="5.65" customHeight="1" x14ac:dyDescent="0.15">
      <c r="A7" s="65"/>
      <c r="B7" s="161"/>
      <c r="C7" s="161"/>
      <c r="D7" s="161"/>
      <c r="E7" s="161"/>
      <c r="F7" s="161"/>
      <c r="G7" s="161"/>
      <c r="H7" s="161"/>
      <c r="I7" s="161"/>
      <c r="J7" s="161"/>
      <c r="K7" s="161"/>
      <c r="L7" s="161"/>
      <c r="M7" s="161"/>
      <c r="N7" s="161"/>
      <c r="O7" s="161"/>
      <c r="P7" s="161"/>
      <c r="Q7" s="161"/>
      <c r="R7" s="161"/>
      <c r="S7" s="161"/>
      <c r="T7" s="161"/>
    </row>
    <row r="8" spans="1:20" s="144" customFormat="1" ht="17.100000000000001" customHeight="1" x14ac:dyDescent="0.15">
      <c r="A8" s="52" t="s">
        <v>528</v>
      </c>
      <c r="B8" s="273">
        <v>46067</v>
      </c>
      <c r="C8" s="273">
        <v>5448</v>
      </c>
      <c r="D8" s="273">
        <v>40619</v>
      </c>
      <c r="E8" s="273" t="s">
        <v>8</v>
      </c>
      <c r="F8" s="273">
        <v>152133</v>
      </c>
      <c r="G8" s="273">
        <v>8764</v>
      </c>
      <c r="H8" s="273">
        <v>8712</v>
      </c>
      <c r="I8" s="273">
        <v>2851</v>
      </c>
      <c r="J8" s="273">
        <v>615</v>
      </c>
      <c r="K8" s="273">
        <v>120564</v>
      </c>
      <c r="L8" s="273">
        <v>10627</v>
      </c>
      <c r="M8" s="273">
        <v>70902</v>
      </c>
      <c r="N8" s="273">
        <v>62998</v>
      </c>
      <c r="O8" s="273">
        <v>7904</v>
      </c>
      <c r="P8" s="273" t="s">
        <v>8</v>
      </c>
      <c r="Q8" s="273">
        <v>102686</v>
      </c>
      <c r="R8" s="273">
        <v>29231</v>
      </c>
      <c r="S8" s="273">
        <v>42270</v>
      </c>
      <c r="T8" s="273">
        <v>14947</v>
      </c>
    </row>
    <row r="9" spans="1:20" s="144" customFormat="1" ht="17.100000000000001" customHeight="1" x14ac:dyDescent="0.15">
      <c r="A9" s="53" t="s">
        <v>467</v>
      </c>
      <c r="B9" s="273">
        <v>45954</v>
      </c>
      <c r="C9" s="273">
        <v>5385</v>
      </c>
      <c r="D9" s="273">
        <v>40569</v>
      </c>
      <c r="E9" s="273" t="s">
        <v>8</v>
      </c>
      <c r="F9" s="273">
        <v>140418</v>
      </c>
      <c r="G9" s="273">
        <v>9221</v>
      </c>
      <c r="H9" s="273">
        <v>8466</v>
      </c>
      <c r="I9" s="273">
        <v>2811</v>
      </c>
      <c r="J9" s="273">
        <v>542</v>
      </c>
      <c r="K9" s="273">
        <v>112728</v>
      </c>
      <c r="L9" s="273">
        <v>6650</v>
      </c>
      <c r="M9" s="273">
        <v>67198</v>
      </c>
      <c r="N9" s="273">
        <v>59461</v>
      </c>
      <c r="O9" s="273">
        <v>7737</v>
      </c>
      <c r="P9" s="273" t="s">
        <v>8</v>
      </c>
      <c r="Q9" s="273">
        <v>96240</v>
      </c>
      <c r="R9" s="273">
        <v>29070</v>
      </c>
      <c r="S9" s="273">
        <v>39933</v>
      </c>
      <c r="T9" s="273">
        <v>16602</v>
      </c>
    </row>
    <row r="10" spans="1:20" s="144" customFormat="1" ht="17.100000000000001" customHeight="1" x14ac:dyDescent="0.15">
      <c r="A10" s="53" t="s">
        <v>463</v>
      </c>
      <c r="B10" s="273">
        <v>47069</v>
      </c>
      <c r="C10" s="273">
        <v>5531</v>
      </c>
      <c r="D10" s="273">
        <v>41538</v>
      </c>
      <c r="E10" s="273" t="s">
        <v>8</v>
      </c>
      <c r="F10" s="273">
        <v>142917</v>
      </c>
      <c r="G10" s="273">
        <v>9572</v>
      </c>
      <c r="H10" s="273">
        <v>8848</v>
      </c>
      <c r="I10" s="273">
        <v>2818</v>
      </c>
      <c r="J10" s="273">
        <v>595</v>
      </c>
      <c r="K10" s="273">
        <v>114000</v>
      </c>
      <c r="L10" s="273">
        <v>7084</v>
      </c>
      <c r="M10" s="273">
        <v>65944</v>
      </c>
      <c r="N10" s="273">
        <v>58380</v>
      </c>
      <c r="O10" s="273">
        <v>7564</v>
      </c>
      <c r="P10" s="273" t="s">
        <v>8</v>
      </c>
      <c r="Q10" s="273">
        <v>94633</v>
      </c>
      <c r="R10" s="273">
        <v>28752</v>
      </c>
      <c r="S10" s="273">
        <v>38490</v>
      </c>
      <c r="T10" s="273">
        <v>17500</v>
      </c>
    </row>
    <row r="11" spans="1:20" s="144" customFormat="1" ht="17.100000000000001" customHeight="1" x14ac:dyDescent="0.15">
      <c r="A11" s="53" t="s">
        <v>542</v>
      </c>
      <c r="B11" s="274">
        <f>C11+D11</f>
        <v>46449</v>
      </c>
      <c r="C11" s="274">
        <v>5572</v>
      </c>
      <c r="D11" s="274">
        <v>40877</v>
      </c>
      <c r="E11" s="273" t="s">
        <v>8</v>
      </c>
      <c r="F11" s="274">
        <f>G11+H11+I11+J11+K11+L11</f>
        <v>144222</v>
      </c>
      <c r="G11" s="274">
        <v>9412</v>
      </c>
      <c r="H11" s="274">
        <v>8842</v>
      </c>
      <c r="I11" s="274">
        <v>2684</v>
      </c>
      <c r="J11" s="274">
        <v>678</v>
      </c>
      <c r="K11" s="274">
        <v>115988</v>
      </c>
      <c r="L11" s="274">
        <v>6618</v>
      </c>
      <c r="M11" s="274">
        <f>N11+O11</f>
        <v>66576</v>
      </c>
      <c r="N11" s="274">
        <v>58843</v>
      </c>
      <c r="O11" s="274">
        <v>7733</v>
      </c>
      <c r="P11" s="273" t="s">
        <v>8</v>
      </c>
      <c r="Q11" s="274">
        <v>94245</v>
      </c>
      <c r="R11" s="274">
        <v>28200</v>
      </c>
      <c r="S11" s="274">
        <v>36547</v>
      </c>
      <c r="T11" s="274">
        <v>17383</v>
      </c>
    </row>
    <row r="12" spans="1:20" s="152" customFormat="1" ht="17.100000000000001" customHeight="1" x14ac:dyDescent="0.15">
      <c r="A12" s="54" t="s">
        <v>495</v>
      </c>
      <c r="B12" s="275">
        <f>C12+D12</f>
        <v>46778</v>
      </c>
      <c r="C12" s="275">
        <f>C13+C14+C15+C16</f>
        <v>5282</v>
      </c>
      <c r="D12" s="275">
        <f>D13+D14+D15+D16</f>
        <v>41496</v>
      </c>
      <c r="E12" s="276" t="s">
        <v>8</v>
      </c>
      <c r="F12" s="275">
        <f>G12+H12+I12+J12+K12+L12</f>
        <v>141834</v>
      </c>
      <c r="G12" s="275">
        <f>G13+G14+G15+G16</f>
        <v>9492</v>
      </c>
      <c r="H12" s="275">
        <f>H13+H14+H15+H16</f>
        <v>8860</v>
      </c>
      <c r="I12" s="275">
        <f>I13+I14+I15+I16</f>
        <v>2587</v>
      </c>
      <c r="J12" s="275">
        <f>J13+J14+J15+J16</f>
        <v>557</v>
      </c>
      <c r="K12" s="275">
        <f t="shared" ref="K12" si="0">K13+K14+K15+K16</f>
        <v>112702</v>
      </c>
      <c r="L12" s="275">
        <f>L13</f>
        <v>7636</v>
      </c>
      <c r="M12" s="275">
        <f>N12+O12</f>
        <v>64137</v>
      </c>
      <c r="N12" s="275">
        <f>N13+N14+N15+N16</f>
        <v>56621</v>
      </c>
      <c r="O12" s="275">
        <f>O13+O14+O15+O16</f>
        <v>7516</v>
      </c>
      <c r="P12" s="276" t="s">
        <v>8</v>
      </c>
      <c r="Q12" s="275">
        <f>Q13+Q14+Q15+Q17+Q18+Q19+Q20</f>
        <v>90616</v>
      </c>
      <c r="R12" s="275">
        <f>R14+R15+R16</f>
        <v>27988</v>
      </c>
      <c r="S12" s="275">
        <f>S14+S15+S16</f>
        <v>34512</v>
      </c>
      <c r="T12" s="275">
        <f>T14+T15+T16</f>
        <v>17145</v>
      </c>
    </row>
    <row r="13" spans="1:20" ht="17.100000000000001" customHeight="1" x14ac:dyDescent="0.15">
      <c r="A13" s="106" t="s">
        <v>456</v>
      </c>
      <c r="B13" s="273">
        <f>C13+D13</f>
        <v>39181</v>
      </c>
      <c r="C13" s="273">
        <f>7443-2675</f>
        <v>4768</v>
      </c>
      <c r="D13" s="273">
        <f>27529+6884</f>
        <v>34413</v>
      </c>
      <c r="E13" s="273" t="s">
        <v>8</v>
      </c>
      <c r="F13" s="273">
        <f>G13+H13+I13+J13+K13+L13</f>
        <v>108250</v>
      </c>
      <c r="G13" s="273">
        <v>7600</v>
      </c>
      <c r="H13" s="273">
        <v>6976</v>
      </c>
      <c r="I13" s="273">
        <v>1968</v>
      </c>
      <c r="J13" s="273">
        <v>461</v>
      </c>
      <c r="K13" s="273">
        <f>77149+6460</f>
        <v>83609</v>
      </c>
      <c r="L13" s="273">
        <f>113+233+1938+5352</f>
        <v>7636</v>
      </c>
      <c r="M13" s="273">
        <f>N13+O13</f>
        <v>44049</v>
      </c>
      <c r="N13" s="273">
        <f>38240+37</f>
        <v>38277</v>
      </c>
      <c r="O13" s="273">
        <v>5772</v>
      </c>
      <c r="P13" s="273" t="s">
        <v>8</v>
      </c>
      <c r="Q13" s="273">
        <f>25377+22609+1940</f>
        <v>49926</v>
      </c>
      <c r="R13" s="273" t="s">
        <v>8</v>
      </c>
      <c r="S13" s="273" t="s">
        <v>8</v>
      </c>
      <c r="T13" s="273" t="s">
        <v>8</v>
      </c>
    </row>
    <row r="14" spans="1:20" ht="17.100000000000001" customHeight="1" x14ac:dyDescent="0.15">
      <c r="A14" s="106" t="s">
        <v>207</v>
      </c>
      <c r="B14" s="273">
        <f t="shared" ref="B14:B16" si="1">C14+D14</f>
        <v>4981</v>
      </c>
      <c r="C14" s="273">
        <v>412</v>
      </c>
      <c r="D14" s="273">
        <f>4561+8</f>
        <v>4569</v>
      </c>
      <c r="E14" s="273" t="s">
        <v>8</v>
      </c>
      <c r="F14" s="273">
        <f t="shared" ref="F14" si="2">G14+H14+I14+J14+K14</f>
        <v>22848</v>
      </c>
      <c r="G14" s="273">
        <v>1465</v>
      </c>
      <c r="H14" s="273">
        <v>1395</v>
      </c>
      <c r="I14" s="273">
        <v>464</v>
      </c>
      <c r="J14" s="273">
        <v>73</v>
      </c>
      <c r="K14" s="273">
        <f>19414+37</f>
        <v>19451</v>
      </c>
      <c r="L14" s="273" t="s">
        <v>8</v>
      </c>
      <c r="M14" s="273">
        <f t="shared" ref="M14:M16" si="3">N14+O14</f>
        <v>13548</v>
      </c>
      <c r="N14" s="273">
        <f>12294+5</f>
        <v>12299</v>
      </c>
      <c r="O14" s="273">
        <v>1249</v>
      </c>
      <c r="P14" s="273" t="s">
        <v>8</v>
      </c>
      <c r="Q14" s="273">
        <f>9841+8560+684</f>
        <v>19085</v>
      </c>
      <c r="R14" s="273">
        <v>19043</v>
      </c>
      <c r="S14" s="273">
        <f>14444+6084+244</f>
        <v>20772</v>
      </c>
      <c r="T14" s="273">
        <f>9816+561</f>
        <v>10377</v>
      </c>
    </row>
    <row r="15" spans="1:20" ht="17.100000000000001" customHeight="1" x14ac:dyDescent="0.15">
      <c r="A15" s="106" t="s">
        <v>208</v>
      </c>
      <c r="B15" s="273">
        <f t="shared" si="1"/>
        <v>2499</v>
      </c>
      <c r="C15" s="273">
        <v>96</v>
      </c>
      <c r="D15" s="273">
        <f>2379+24</f>
        <v>2403</v>
      </c>
      <c r="E15" s="273" t="s">
        <v>8</v>
      </c>
      <c r="F15" s="273">
        <f>G15+H15+I15+J15+K15</f>
        <v>10114</v>
      </c>
      <c r="G15" s="273">
        <v>415</v>
      </c>
      <c r="H15" s="273">
        <v>480</v>
      </c>
      <c r="I15" s="273">
        <v>150</v>
      </c>
      <c r="J15" s="273">
        <v>21</v>
      </c>
      <c r="K15" s="273">
        <f>9003+45</f>
        <v>9048</v>
      </c>
      <c r="L15" s="273" t="s">
        <v>8</v>
      </c>
      <c r="M15" s="273">
        <f t="shared" si="3"/>
        <v>6256</v>
      </c>
      <c r="N15" s="273">
        <f>5766+8</f>
        <v>5774</v>
      </c>
      <c r="O15" s="273">
        <v>482</v>
      </c>
      <c r="P15" s="273" t="s">
        <v>8</v>
      </c>
      <c r="Q15" s="273">
        <f>4717+3935+392</f>
        <v>9044</v>
      </c>
      <c r="R15" s="273">
        <v>8111</v>
      </c>
      <c r="S15" s="273">
        <f>7774+4210+152</f>
        <v>12136</v>
      </c>
      <c r="T15" s="273">
        <f>6122+127</f>
        <v>6249</v>
      </c>
    </row>
    <row r="16" spans="1:20" ht="17.100000000000001" customHeight="1" x14ac:dyDescent="0.15">
      <c r="A16" s="106" t="s">
        <v>209</v>
      </c>
      <c r="B16" s="273">
        <f t="shared" si="1"/>
        <v>117</v>
      </c>
      <c r="C16" s="273">
        <v>6</v>
      </c>
      <c r="D16" s="273">
        <f>111+0</f>
        <v>111</v>
      </c>
      <c r="E16" s="273" t="s">
        <v>8</v>
      </c>
      <c r="F16" s="273">
        <f>G16+H16+I16+J16+K16</f>
        <v>622</v>
      </c>
      <c r="G16" s="273">
        <v>12</v>
      </c>
      <c r="H16" s="273">
        <v>9</v>
      </c>
      <c r="I16" s="273">
        <v>5</v>
      </c>
      <c r="J16" s="273">
        <v>2</v>
      </c>
      <c r="K16" s="273">
        <f>593+1</f>
        <v>594</v>
      </c>
      <c r="L16" s="273" t="s">
        <v>8</v>
      </c>
      <c r="M16" s="273">
        <f t="shared" si="3"/>
        <v>284</v>
      </c>
      <c r="N16" s="273">
        <f>270+1</f>
        <v>271</v>
      </c>
      <c r="O16" s="273">
        <v>13</v>
      </c>
      <c r="P16" s="273" t="s">
        <v>8</v>
      </c>
      <c r="Q16" s="273" t="s">
        <v>8</v>
      </c>
      <c r="R16" s="273">
        <v>834</v>
      </c>
      <c r="S16" s="273">
        <f>1026+553+25</f>
        <v>1604</v>
      </c>
      <c r="T16" s="273">
        <f>519+0</f>
        <v>519</v>
      </c>
    </row>
    <row r="17" spans="1:20" ht="17.100000000000001" customHeight="1" x14ac:dyDescent="0.15">
      <c r="A17" s="107" t="s">
        <v>457</v>
      </c>
      <c r="B17" s="273" t="s">
        <v>8</v>
      </c>
      <c r="C17" s="273" t="s">
        <v>8</v>
      </c>
      <c r="D17" s="273" t="s">
        <v>8</v>
      </c>
      <c r="E17" s="273" t="s">
        <v>8</v>
      </c>
      <c r="F17" s="273" t="s">
        <v>8</v>
      </c>
      <c r="G17" s="273" t="s">
        <v>8</v>
      </c>
      <c r="H17" s="273" t="s">
        <v>8</v>
      </c>
      <c r="I17" s="273" t="s">
        <v>8</v>
      </c>
      <c r="J17" s="273" t="s">
        <v>8</v>
      </c>
      <c r="K17" s="273" t="s">
        <v>8</v>
      </c>
      <c r="L17" s="273" t="s">
        <v>8</v>
      </c>
      <c r="M17" s="273" t="s">
        <v>8</v>
      </c>
      <c r="N17" s="273" t="s">
        <v>8</v>
      </c>
      <c r="O17" s="273" t="s">
        <v>8</v>
      </c>
      <c r="P17" s="273" t="s">
        <v>8</v>
      </c>
      <c r="Q17" s="273">
        <f>1434+1573+146</f>
        <v>3153</v>
      </c>
      <c r="R17" s="273" t="s">
        <v>8</v>
      </c>
      <c r="S17" s="273" t="s">
        <v>8</v>
      </c>
      <c r="T17" s="273" t="s">
        <v>8</v>
      </c>
    </row>
    <row r="18" spans="1:20" ht="17.100000000000001" customHeight="1" x14ac:dyDescent="0.15">
      <c r="A18" s="106" t="s">
        <v>210</v>
      </c>
      <c r="B18" s="273" t="s">
        <v>8</v>
      </c>
      <c r="C18" s="273" t="s">
        <v>8</v>
      </c>
      <c r="D18" s="273" t="s">
        <v>8</v>
      </c>
      <c r="E18" s="273" t="s">
        <v>8</v>
      </c>
      <c r="F18" s="273" t="s">
        <v>8</v>
      </c>
      <c r="G18" s="273" t="s">
        <v>8</v>
      </c>
      <c r="H18" s="273" t="s">
        <v>8</v>
      </c>
      <c r="I18" s="273" t="s">
        <v>8</v>
      </c>
      <c r="J18" s="273" t="s">
        <v>8</v>
      </c>
      <c r="K18" s="273" t="s">
        <v>8</v>
      </c>
      <c r="L18" s="273" t="s">
        <v>8</v>
      </c>
      <c r="M18" s="273" t="s">
        <v>8</v>
      </c>
      <c r="N18" s="273" t="s">
        <v>8</v>
      </c>
      <c r="O18" s="273" t="s">
        <v>8</v>
      </c>
      <c r="P18" s="273" t="s">
        <v>8</v>
      </c>
      <c r="Q18" s="273">
        <f>1881+1952+217</f>
        <v>4050</v>
      </c>
      <c r="R18" s="273" t="s">
        <v>8</v>
      </c>
      <c r="S18" s="273" t="s">
        <v>8</v>
      </c>
      <c r="T18" s="273" t="s">
        <v>8</v>
      </c>
    </row>
    <row r="19" spans="1:20" ht="17.100000000000001" customHeight="1" x14ac:dyDescent="0.15">
      <c r="A19" s="106" t="s">
        <v>211</v>
      </c>
      <c r="B19" s="273" t="s">
        <v>8</v>
      </c>
      <c r="C19" s="273" t="s">
        <v>8</v>
      </c>
      <c r="D19" s="273" t="s">
        <v>8</v>
      </c>
      <c r="E19" s="273" t="s">
        <v>8</v>
      </c>
      <c r="F19" s="273" t="s">
        <v>8</v>
      </c>
      <c r="G19" s="273" t="s">
        <v>8</v>
      </c>
      <c r="H19" s="273" t="s">
        <v>8</v>
      </c>
      <c r="I19" s="273" t="s">
        <v>8</v>
      </c>
      <c r="J19" s="273" t="s">
        <v>8</v>
      </c>
      <c r="K19" s="273" t="s">
        <v>8</v>
      </c>
      <c r="L19" s="273" t="s">
        <v>8</v>
      </c>
      <c r="M19" s="273" t="s">
        <v>8</v>
      </c>
      <c r="N19" s="273" t="s">
        <v>8</v>
      </c>
      <c r="O19" s="273" t="s">
        <v>8</v>
      </c>
      <c r="P19" s="273" t="s">
        <v>8</v>
      </c>
      <c r="Q19" s="273">
        <f>1880+1729+222</f>
        <v>3831</v>
      </c>
      <c r="R19" s="273" t="s">
        <v>8</v>
      </c>
      <c r="S19" s="273" t="s">
        <v>8</v>
      </c>
      <c r="T19" s="273" t="s">
        <v>8</v>
      </c>
    </row>
    <row r="20" spans="1:20" ht="27.75" customHeight="1" x14ac:dyDescent="0.15">
      <c r="A20" s="108" t="s">
        <v>458</v>
      </c>
      <c r="B20" s="277" t="s">
        <v>8</v>
      </c>
      <c r="C20" s="278" t="s">
        <v>8</v>
      </c>
      <c r="D20" s="278" t="s">
        <v>8</v>
      </c>
      <c r="E20" s="278" t="s">
        <v>8</v>
      </c>
      <c r="F20" s="278" t="s">
        <v>8</v>
      </c>
      <c r="G20" s="278" t="s">
        <v>8</v>
      </c>
      <c r="H20" s="278" t="s">
        <v>8</v>
      </c>
      <c r="I20" s="278" t="s">
        <v>8</v>
      </c>
      <c r="J20" s="278" t="s">
        <v>8</v>
      </c>
      <c r="K20" s="278" t="s">
        <v>8</v>
      </c>
      <c r="L20" s="278" t="s">
        <v>8</v>
      </c>
      <c r="M20" s="278" t="s">
        <v>8</v>
      </c>
      <c r="N20" s="278" t="s">
        <v>8</v>
      </c>
      <c r="O20" s="278" t="s">
        <v>8</v>
      </c>
      <c r="P20" s="278" t="s">
        <v>8</v>
      </c>
      <c r="Q20" s="278">
        <f>746+701+80</f>
        <v>1527</v>
      </c>
      <c r="R20" s="278" t="s">
        <v>8</v>
      </c>
      <c r="S20" s="278" t="s">
        <v>8</v>
      </c>
      <c r="T20" s="278" t="s">
        <v>8</v>
      </c>
    </row>
    <row r="21" spans="1:20" ht="5.65" customHeight="1" x14ac:dyDescent="0.15">
      <c r="A21" s="109"/>
      <c r="B21" s="162"/>
      <c r="C21" s="163"/>
      <c r="D21" s="163"/>
      <c r="E21" s="163"/>
      <c r="F21" s="163"/>
      <c r="G21" s="163"/>
      <c r="H21" s="163"/>
      <c r="I21" s="163"/>
      <c r="J21" s="163"/>
      <c r="K21" s="163"/>
      <c r="L21" s="163"/>
      <c r="M21" s="163"/>
      <c r="N21" s="163"/>
      <c r="O21" s="163"/>
      <c r="P21" s="163"/>
      <c r="Q21" s="163"/>
      <c r="R21" s="163"/>
      <c r="S21" s="163"/>
      <c r="T21" s="163"/>
    </row>
    <row r="22" spans="1:20" x14ac:dyDescent="0.15">
      <c r="A22" s="2"/>
      <c r="O22" s="193"/>
      <c r="P22" s="194"/>
      <c r="Q22" s="194"/>
      <c r="R22" s="194"/>
      <c r="S22" s="350" t="s">
        <v>236</v>
      </c>
      <c r="T22" s="350"/>
    </row>
    <row r="23" spans="1:20" x14ac:dyDescent="0.15">
      <c r="B23" s="2"/>
      <c r="O23" s="193"/>
      <c r="P23" s="194"/>
      <c r="Q23" s="194"/>
      <c r="R23" s="194"/>
      <c r="S23" s="194"/>
    </row>
    <row r="24" spans="1:20" x14ac:dyDescent="0.15">
      <c r="B24" s="2"/>
      <c r="O24" s="32"/>
      <c r="P24" s="194"/>
    </row>
    <row r="25" spans="1:20" x14ac:dyDescent="0.15">
      <c r="B25" s="2"/>
      <c r="K25" s="21"/>
      <c r="L25" s="21"/>
      <c r="M25" s="21"/>
      <c r="N25" s="21"/>
      <c r="O25" s="21"/>
      <c r="P25" s="35"/>
      <c r="Q25" s="35"/>
      <c r="R25" s="21"/>
      <c r="S25" s="21"/>
      <c r="T25" s="21"/>
    </row>
    <row r="26" spans="1:20" x14ac:dyDescent="0.15">
      <c r="B26" s="2"/>
    </row>
    <row r="27" spans="1:20" x14ac:dyDescent="0.15">
      <c r="B27" s="2"/>
    </row>
    <row r="28" spans="1:20" x14ac:dyDescent="0.15">
      <c r="B28" s="2"/>
    </row>
    <row r="29" spans="1:20" x14ac:dyDescent="0.15">
      <c r="B29" s="2"/>
    </row>
    <row r="30" spans="1:20" ht="18" customHeight="1" x14ac:dyDescent="0.15">
      <c r="A30" s="294" t="s">
        <v>558</v>
      </c>
      <c r="B30" s="294"/>
      <c r="C30" s="294"/>
      <c r="D30" s="294"/>
      <c r="E30" s="294"/>
      <c r="F30" s="294"/>
      <c r="G30" s="294"/>
      <c r="H30" s="294"/>
      <c r="I30" s="294"/>
      <c r="J30" s="294"/>
      <c r="K30" s="297" t="s">
        <v>323</v>
      </c>
      <c r="L30" s="297"/>
      <c r="M30" s="297"/>
      <c r="N30" s="297"/>
      <c r="O30" s="297"/>
      <c r="P30" s="297"/>
      <c r="Q30" s="297"/>
      <c r="R30" s="297"/>
      <c r="S30" s="297"/>
      <c r="T30" s="297"/>
    </row>
    <row r="31" spans="1:20" x14ac:dyDescent="0.15">
      <c r="A31" s="2"/>
      <c r="K31" s="2"/>
    </row>
    <row r="32" spans="1:20" ht="17.100000000000001" customHeight="1" x14ac:dyDescent="0.15">
      <c r="A32" s="281" t="s">
        <v>212</v>
      </c>
      <c r="B32" s="283" t="s">
        <v>213</v>
      </c>
      <c r="C32" s="284"/>
      <c r="D32" s="284"/>
      <c r="E32" s="283" t="s">
        <v>214</v>
      </c>
      <c r="F32" s="284"/>
      <c r="G32" s="318" t="s">
        <v>527</v>
      </c>
      <c r="H32" s="347"/>
      <c r="I32" s="347"/>
      <c r="J32" s="347"/>
      <c r="K32" s="347"/>
      <c r="L32" s="347"/>
      <c r="M32" s="347"/>
      <c r="N32" s="347"/>
      <c r="O32" s="347"/>
      <c r="P32" s="347"/>
      <c r="Q32" s="347"/>
      <c r="R32" s="347"/>
      <c r="S32" s="347"/>
      <c r="T32" s="33"/>
    </row>
    <row r="33" spans="1:20" ht="13.5" customHeight="1" x14ac:dyDescent="0.15">
      <c r="A33" s="282"/>
      <c r="B33" s="110" t="s">
        <v>215</v>
      </c>
      <c r="C33" s="356" t="s">
        <v>217</v>
      </c>
      <c r="D33" s="283" t="s">
        <v>218</v>
      </c>
      <c r="E33" s="284"/>
      <c r="F33" s="284"/>
      <c r="G33" s="307" t="s">
        <v>158</v>
      </c>
      <c r="H33" s="295"/>
      <c r="I33" s="283" t="s">
        <v>219</v>
      </c>
      <c r="J33" s="289" t="s">
        <v>237</v>
      </c>
      <c r="K33" s="344" t="s">
        <v>238</v>
      </c>
      <c r="L33" s="289" t="s">
        <v>239</v>
      </c>
      <c r="M33" s="289" t="s">
        <v>240</v>
      </c>
      <c r="N33" s="289" t="s">
        <v>241</v>
      </c>
      <c r="O33" s="344" t="s">
        <v>242</v>
      </c>
      <c r="P33" s="289" t="s">
        <v>243</v>
      </c>
      <c r="Q33" s="289" t="s">
        <v>244</v>
      </c>
      <c r="R33" s="289" t="s">
        <v>245</v>
      </c>
      <c r="S33" s="318" t="s">
        <v>246</v>
      </c>
      <c r="T33" s="286"/>
    </row>
    <row r="34" spans="1:20" ht="13.5" customHeight="1" x14ac:dyDescent="0.15">
      <c r="A34" s="282"/>
      <c r="B34" s="111" t="s">
        <v>216</v>
      </c>
      <c r="C34" s="357"/>
      <c r="D34" s="284"/>
      <c r="E34" s="284"/>
      <c r="F34" s="284"/>
      <c r="G34" s="309"/>
      <c r="H34" s="296"/>
      <c r="I34" s="284"/>
      <c r="J34" s="301"/>
      <c r="K34" s="345"/>
      <c r="L34" s="301"/>
      <c r="M34" s="301"/>
      <c r="N34" s="301"/>
      <c r="O34" s="345"/>
      <c r="P34" s="301"/>
      <c r="Q34" s="301"/>
      <c r="R34" s="301"/>
      <c r="S34" s="318"/>
      <c r="T34" s="286"/>
    </row>
    <row r="35" spans="1:20" ht="17.100000000000001" customHeight="1" x14ac:dyDescent="0.15">
      <c r="A35" s="282"/>
      <c r="B35" s="49" t="s">
        <v>220</v>
      </c>
      <c r="C35" s="49" t="s">
        <v>220</v>
      </c>
      <c r="D35" s="49" t="s">
        <v>221</v>
      </c>
      <c r="E35" s="49" t="s">
        <v>222</v>
      </c>
      <c r="F35" s="49" t="s">
        <v>220</v>
      </c>
      <c r="G35" s="237" t="s">
        <v>223</v>
      </c>
      <c r="H35" s="237" t="s">
        <v>224</v>
      </c>
      <c r="I35" s="284"/>
      <c r="J35" s="291"/>
      <c r="K35" s="346"/>
      <c r="L35" s="291"/>
      <c r="M35" s="291"/>
      <c r="N35" s="291"/>
      <c r="O35" s="346"/>
      <c r="P35" s="291"/>
      <c r="Q35" s="291"/>
      <c r="R35" s="291"/>
      <c r="S35" s="318"/>
      <c r="T35" s="286"/>
    </row>
    <row r="36" spans="1:20" ht="5.65" customHeight="1" x14ac:dyDescent="0.15">
      <c r="A36" s="65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</row>
    <row r="37" spans="1:20" s="144" customFormat="1" ht="22.7" customHeight="1" x14ac:dyDescent="0.15">
      <c r="A37" s="52" t="s">
        <v>528</v>
      </c>
      <c r="B37" s="247">
        <v>2559</v>
      </c>
      <c r="C37" s="247">
        <v>28928</v>
      </c>
      <c r="D37" s="247">
        <v>5246</v>
      </c>
      <c r="E37" s="247">
        <v>19</v>
      </c>
      <c r="F37" s="247">
        <v>705941</v>
      </c>
      <c r="G37" s="247">
        <v>491688</v>
      </c>
      <c r="H37" s="247">
        <v>1591</v>
      </c>
      <c r="I37" s="247">
        <v>201072</v>
      </c>
      <c r="J37" s="247">
        <v>22845</v>
      </c>
      <c r="K37" s="247">
        <v>14227</v>
      </c>
      <c r="L37" s="247">
        <v>20620</v>
      </c>
      <c r="M37" s="247">
        <v>22994</v>
      </c>
      <c r="N37" s="247">
        <v>32059</v>
      </c>
      <c r="O37" s="247">
        <v>37706</v>
      </c>
      <c r="P37" s="247">
        <v>29648</v>
      </c>
      <c r="Q37" s="247">
        <v>37951</v>
      </c>
      <c r="R37" s="247">
        <v>38555</v>
      </c>
      <c r="S37" s="247">
        <v>34011</v>
      </c>
      <c r="T37" s="217"/>
    </row>
    <row r="38" spans="1:20" s="144" customFormat="1" ht="22.7" customHeight="1" x14ac:dyDescent="0.15">
      <c r="A38" s="53" t="s">
        <v>462</v>
      </c>
      <c r="B38" s="248">
        <v>2509</v>
      </c>
      <c r="C38" s="246">
        <v>26944</v>
      </c>
      <c r="D38" s="246">
        <v>5208</v>
      </c>
      <c r="E38" s="246">
        <v>19</v>
      </c>
      <c r="F38" s="246">
        <v>711691</v>
      </c>
      <c r="G38" s="246">
        <v>507628</v>
      </c>
      <c r="H38" s="246">
        <v>1627</v>
      </c>
      <c r="I38" s="246">
        <v>219488</v>
      </c>
      <c r="J38" s="246">
        <v>24453</v>
      </c>
      <c r="K38" s="246">
        <v>13015</v>
      </c>
      <c r="L38" s="246">
        <v>20867</v>
      </c>
      <c r="M38" s="246">
        <v>22153</v>
      </c>
      <c r="N38" s="246">
        <v>31049</v>
      </c>
      <c r="O38" s="246">
        <v>34728</v>
      </c>
      <c r="P38" s="246">
        <v>31319</v>
      </c>
      <c r="Q38" s="246">
        <v>39104</v>
      </c>
      <c r="R38" s="246">
        <v>38531</v>
      </c>
      <c r="S38" s="246">
        <v>32921</v>
      </c>
      <c r="T38" s="217"/>
    </row>
    <row r="39" spans="1:20" s="144" customFormat="1" ht="22.7" customHeight="1" x14ac:dyDescent="0.15">
      <c r="A39" s="53" t="s">
        <v>463</v>
      </c>
      <c r="B39" s="248">
        <v>2438</v>
      </c>
      <c r="C39" s="246">
        <v>26038</v>
      </c>
      <c r="D39" s="246">
        <v>5036</v>
      </c>
      <c r="E39" s="246">
        <v>19</v>
      </c>
      <c r="F39" s="246">
        <v>688595</v>
      </c>
      <c r="G39" s="246">
        <v>518267</v>
      </c>
      <c r="H39" s="246">
        <v>1651</v>
      </c>
      <c r="I39" s="246">
        <v>217607</v>
      </c>
      <c r="J39" s="246">
        <v>25961</v>
      </c>
      <c r="K39" s="246">
        <v>14599</v>
      </c>
      <c r="L39" s="246">
        <v>21063</v>
      </c>
      <c r="M39" s="246">
        <v>22657</v>
      </c>
      <c r="N39" s="246">
        <v>31890</v>
      </c>
      <c r="O39" s="246">
        <v>37646</v>
      </c>
      <c r="P39" s="246">
        <v>37733</v>
      </c>
      <c r="Q39" s="246">
        <v>38224</v>
      </c>
      <c r="R39" s="246">
        <v>38506</v>
      </c>
      <c r="S39" s="246">
        <v>32381</v>
      </c>
      <c r="T39" s="216"/>
    </row>
    <row r="40" spans="1:20" s="144" customFormat="1" ht="22.7" customHeight="1" x14ac:dyDescent="0.15">
      <c r="A40" s="53" t="s">
        <v>496</v>
      </c>
      <c r="B40" s="248">
        <v>2551</v>
      </c>
      <c r="C40" s="246">
        <v>24143</v>
      </c>
      <c r="D40" s="246">
        <v>4699</v>
      </c>
      <c r="E40" s="246">
        <v>19</v>
      </c>
      <c r="F40" s="246">
        <v>707602</v>
      </c>
      <c r="G40" s="246">
        <v>522925</v>
      </c>
      <c r="H40" s="246">
        <v>1692</v>
      </c>
      <c r="I40" s="246">
        <v>216149</v>
      </c>
      <c r="J40" s="246">
        <v>25178</v>
      </c>
      <c r="K40" s="246">
        <v>14116</v>
      </c>
      <c r="L40" s="246">
        <v>21928</v>
      </c>
      <c r="M40" s="246">
        <v>23463</v>
      </c>
      <c r="N40" s="246">
        <v>30887</v>
      </c>
      <c r="O40" s="246">
        <v>38730</v>
      </c>
      <c r="P40" s="246">
        <v>37113</v>
      </c>
      <c r="Q40" s="246">
        <v>38797</v>
      </c>
      <c r="R40" s="246">
        <v>40502</v>
      </c>
      <c r="S40" s="246">
        <v>36062</v>
      </c>
      <c r="T40" s="216"/>
    </row>
    <row r="41" spans="1:20" s="152" customFormat="1" ht="22.7" customHeight="1" x14ac:dyDescent="0.15">
      <c r="A41" s="54" t="s">
        <v>529</v>
      </c>
      <c r="B41" s="170">
        <v>2690</v>
      </c>
      <c r="C41" s="171">
        <v>22967</v>
      </c>
      <c r="D41" s="171">
        <v>4799</v>
      </c>
      <c r="E41" s="171">
        <v>19</v>
      </c>
      <c r="F41" s="171">
        <v>698451</v>
      </c>
      <c r="G41" s="238">
        <v>499807</v>
      </c>
      <c r="H41" s="238">
        <v>1623</v>
      </c>
      <c r="I41" s="238">
        <v>206211</v>
      </c>
      <c r="J41" s="238">
        <v>24593</v>
      </c>
      <c r="K41" s="238">
        <v>13802</v>
      </c>
      <c r="L41" s="238">
        <v>19216</v>
      </c>
      <c r="M41" s="238">
        <v>22836</v>
      </c>
      <c r="N41" s="238">
        <v>30035</v>
      </c>
      <c r="O41" s="238">
        <v>37120</v>
      </c>
      <c r="P41" s="238">
        <v>36729</v>
      </c>
      <c r="Q41" s="238">
        <v>35532</v>
      </c>
      <c r="R41" s="238">
        <v>40613</v>
      </c>
      <c r="S41" s="238">
        <v>33120</v>
      </c>
      <c r="T41" s="171"/>
    </row>
    <row r="42" spans="1:20" ht="5.65" customHeight="1" x14ac:dyDescent="0.15">
      <c r="A42" s="112"/>
      <c r="B42" s="113"/>
      <c r="C42" s="114"/>
      <c r="D42" s="114"/>
      <c r="E42" s="114"/>
      <c r="F42" s="114"/>
      <c r="G42" s="114"/>
      <c r="H42" s="114"/>
      <c r="I42" s="114"/>
      <c r="J42" s="68"/>
      <c r="K42" s="68"/>
      <c r="L42" s="68"/>
      <c r="M42" s="68"/>
      <c r="N42" s="68"/>
      <c r="O42" s="68"/>
      <c r="P42" s="68"/>
      <c r="Q42" s="68"/>
      <c r="R42" s="68"/>
      <c r="S42" s="68"/>
      <c r="T42" s="255"/>
    </row>
    <row r="43" spans="1:20" ht="16.5" customHeight="1" x14ac:dyDescent="0.15">
      <c r="B43" s="2"/>
      <c r="L43" s="355" t="s">
        <v>647</v>
      </c>
      <c r="M43" s="355"/>
      <c r="N43" s="355"/>
      <c r="O43" s="355"/>
      <c r="P43" s="355"/>
      <c r="Q43" s="355"/>
      <c r="R43" s="355"/>
      <c r="S43" s="355"/>
      <c r="T43" s="355"/>
    </row>
    <row r="45" spans="1:20" ht="15.75" customHeight="1" x14ac:dyDescent="0.15"/>
  </sheetData>
  <mergeCells count="48">
    <mergeCell ref="L43:T43"/>
    <mergeCell ref="A1:J1"/>
    <mergeCell ref="T33:T35"/>
    <mergeCell ref="K1:T1"/>
    <mergeCell ref="A30:J30"/>
    <mergeCell ref="K30:T30"/>
    <mergeCell ref="M33:M35"/>
    <mergeCell ref="N33:N35"/>
    <mergeCell ref="O33:O35"/>
    <mergeCell ref="P33:P35"/>
    <mergeCell ref="Q33:Q35"/>
    <mergeCell ref="R33:R35"/>
    <mergeCell ref="J33:J35"/>
    <mergeCell ref="A32:A35"/>
    <mergeCell ref="B32:D32"/>
    <mergeCell ref="C33:C34"/>
    <mergeCell ref="D33:D34"/>
    <mergeCell ref="A3:A6"/>
    <mergeCell ref="B4:E4"/>
    <mergeCell ref="B5:B6"/>
    <mergeCell ref="C5:C6"/>
    <mergeCell ref="E5:E6"/>
    <mergeCell ref="B3:J3"/>
    <mergeCell ref="E32:F34"/>
    <mergeCell ref="G33:H34"/>
    <mergeCell ref="K3:Q3"/>
    <mergeCell ref="M4:O4"/>
    <mergeCell ref="K4:L4"/>
    <mergeCell ref="R4:R6"/>
    <mergeCell ref="S4:S6"/>
    <mergeCell ref="R3:T3"/>
    <mergeCell ref="N5:N6"/>
    <mergeCell ref="K33:K35"/>
    <mergeCell ref="L33:L35"/>
    <mergeCell ref="L5:L6"/>
    <mergeCell ref="M5:M6"/>
    <mergeCell ref="I33:I35"/>
    <mergeCell ref="G32:S32"/>
    <mergeCell ref="O5:O6"/>
    <mergeCell ref="P5:P6"/>
    <mergeCell ref="S33:S35"/>
    <mergeCell ref="S22:T22"/>
    <mergeCell ref="T4:T6"/>
    <mergeCell ref="F4:J4"/>
    <mergeCell ref="G5:G6"/>
    <mergeCell ref="H5:H6"/>
    <mergeCell ref="I5:I6"/>
    <mergeCell ref="F5:F6"/>
  </mergeCells>
  <phoneticPr fontId="29"/>
  <pageMargins left="0.78740157480314965" right="0.78740157480314965" top="0.98425196850393704" bottom="0.98425196850393704" header="0.51181102362204722" footer="0.51181102362204722"/>
  <pageSetup paperSize="9" firstPageNumber="224" pageOrder="overThenDown" orientation="portrait" useFirstPageNumber="1" r:id="rId1"/>
  <headerFooter differentOddEven="1">
    <oddHeader>&amp;L&amp;"ＭＳ 明朝,標準"&amp;10&amp;P　行財政</oddHeader>
    <evenHeader>&amp;R&amp;"ＭＳ 明朝,標準"&amp;10行財政　&amp;P</even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9"/>
  <sheetViews>
    <sheetView showGridLines="0" view="pageBreakPreview" zoomScale="90" zoomScaleNormal="90" zoomScaleSheetLayoutView="90" zoomScalePageLayoutView="90" workbookViewId="0">
      <selection activeCell="L19" sqref="L19"/>
    </sheetView>
  </sheetViews>
  <sheetFormatPr defaultRowHeight="13.5" x14ac:dyDescent="0.15"/>
  <cols>
    <col min="1" max="1" width="11.125" style="25" customWidth="1"/>
    <col min="2" max="9" width="9.5" style="25" customWidth="1"/>
    <col min="10" max="10" width="12.875" style="25" customWidth="1"/>
    <col min="11" max="11" width="12.375" style="25" customWidth="1"/>
    <col min="12" max="12" width="12.125" style="25" customWidth="1"/>
    <col min="13" max="14" width="12.25" style="25" customWidth="1"/>
    <col min="15" max="16" width="12.375" style="25" customWidth="1"/>
    <col min="17" max="20" width="8.625" style="25" customWidth="1"/>
    <col min="21" max="16384" width="9" style="25"/>
  </cols>
  <sheetData>
    <row r="1" spans="1:16" ht="22.5" customHeight="1" x14ac:dyDescent="0.15">
      <c r="A1" s="294" t="s">
        <v>559</v>
      </c>
      <c r="B1" s="294"/>
      <c r="C1" s="294"/>
      <c r="D1" s="294"/>
      <c r="E1" s="294"/>
      <c r="F1" s="294"/>
      <c r="G1" s="294"/>
      <c r="H1" s="294"/>
      <c r="I1" s="294"/>
      <c r="J1" s="293" t="s">
        <v>445</v>
      </c>
      <c r="K1" s="293"/>
      <c r="L1" s="293"/>
      <c r="M1" s="293"/>
      <c r="N1" s="293"/>
      <c r="O1" s="293"/>
      <c r="P1" s="293"/>
    </row>
    <row r="2" spans="1:16" ht="22.5" customHeight="1" x14ac:dyDescent="0.15">
      <c r="A2" s="2"/>
      <c r="I2" s="2"/>
    </row>
    <row r="3" spans="1:16" ht="22.5" customHeight="1" x14ac:dyDescent="0.15">
      <c r="A3" s="281" t="s">
        <v>1</v>
      </c>
      <c r="B3" s="283" t="s">
        <v>332</v>
      </c>
      <c r="C3" s="283" t="s">
        <v>247</v>
      </c>
      <c r="D3" s="284"/>
      <c r="E3" s="284"/>
      <c r="F3" s="318" t="s">
        <v>388</v>
      </c>
      <c r="G3" s="347"/>
      <c r="H3" s="347"/>
      <c r="I3" s="347"/>
      <c r="J3" s="116" t="s">
        <v>502</v>
      </c>
      <c r="K3" s="61" t="s">
        <v>255</v>
      </c>
      <c r="L3" s="283" t="s">
        <v>501</v>
      </c>
      <c r="M3" s="283"/>
      <c r="N3" s="283"/>
      <c r="O3" s="356" t="s">
        <v>258</v>
      </c>
      <c r="P3" s="358"/>
    </row>
    <row r="4" spans="1:16" ht="15.75" customHeight="1" x14ac:dyDescent="0.15">
      <c r="A4" s="282"/>
      <c r="B4" s="283"/>
      <c r="C4" s="283" t="s">
        <v>504</v>
      </c>
      <c r="D4" s="363" t="s">
        <v>503</v>
      </c>
      <c r="E4" s="283" t="s">
        <v>505</v>
      </c>
      <c r="F4" s="283" t="s">
        <v>504</v>
      </c>
      <c r="G4" s="283" t="s">
        <v>248</v>
      </c>
      <c r="H4" s="283" t="s">
        <v>245</v>
      </c>
      <c r="I4" s="283" t="s">
        <v>259</v>
      </c>
      <c r="J4" s="283" t="s">
        <v>260</v>
      </c>
      <c r="K4" s="115" t="s">
        <v>256</v>
      </c>
      <c r="L4" s="283" t="s">
        <v>506</v>
      </c>
      <c r="M4" s="283" t="s">
        <v>507</v>
      </c>
      <c r="N4" s="283" t="s">
        <v>259</v>
      </c>
      <c r="O4" s="283" t="s">
        <v>261</v>
      </c>
      <c r="P4" s="318" t="s">
        <v>262</v>
      </c>
    </row>
    <row r="5" spans="1:16" ht="22.5" customHeight="1" x14ac:dyDescent="0.15">
      <c r="A5" s="282"/>
      <c r="B5" s="283"/>
      <c r="C5" s="284"/>
      <c r="D5" s="363"/>
      <c r="E5" s="284"/>
      <c r="F5" s="284"/>
      <c r="G5" s="284"/>
      <c r="H5" s="284"/>
      <c r="I5" s="283"/>
      <c r="J5" s="283"/>
      <c r="K5" s="64" t="s">
        <v>257</v>
      </c>
      <c r="L5" s="283"/>
      <c r="M5" s="283"/>
      <c r="N5" s="283"/>
      <c r="O5" s="283"/>
      <c r="P5" s="318"/>
    </row>
    <row r="6" spans="1:16" ht="22.5" customHeight="1" x14ac:dyDescent="0.15">
      <c r="A6" s="65"/>
      <c r="B6" s="6"/>
      <c r="C6" s="6"/>
      <c r="D6" s="6"/>
      <c r="E6" s="6"/>
      <c r="F6" s="6"/>
      <c r="G6" s="6"/>
      <c r="H6" s="6"/>
      <c r="I6" s="6"/>
      <c r="J6" s="6" t="s">
        <v>263</v>
      </c>
      <c r="K6" s="6"/>
      <c r="L6" s="6"/>
      <c r="M6" s="6"/>
      <c r="N6" s="6"/>
      <c r="O6" s="6"/>
      <c r="P6" s="6"/>
    </row>
    <row r="7" spans="1:16" s="144" customFormat="1" ht="22.5" customHeight="1" x14ac:dyDescent="0.15">
      <c r="A7" s="52" t="s">
        <v>528</v>
      </c>
      <c r="B7" s="247">
        <v>46855</v>
      </c>
      <c r="C7" s="247">
        <v>15563</v>
      </c>
      <c r="D7" s="247">
        <v>64013</v>
      </c>
      <c r="E7" s="247">
        <v>58197</v>
      </c>
      <c r="F7" s="247">
        <v>1382</v>
      </c>
      <c r="G7" s="247">
        <v>1712</v>
      </c>
      <c r="H7" s="247">
        <v>881</v>
      </c>
      <c r="I7" s="247">
        <v>1534</v>
      </c>
      <c r="J7" s="247">
        <v>1798</v>
      </c>
      <c r="K7" s="247">
        <v>1861</v>
      </c>
      <c r="L7" s="247">
        <v>12828</v>
      </c>
      <c r="M7" s="247">
        <v>8202</v>
      </c>
      <c r="N7" s="247">
        <v>7443</v>
      </c>
      <c r="O7" s="247">
        <v>342</v>
      </c>
      <c r="P7" s="247">
        <v>192861</v>
      </c>
    </row>
    <row r="8" spans="1:16" s="144" customFormat="1" ht="22.5" customHeight="1" x14ac:dyDescent="0.15">
      <c r="A8" s="53" t="s">
        <v>462</v>
      </c>
      <c r="B8" s="247">
        <v>44569</v>
      </c>
      <c r="C8" s="247">
        <v>12589</v>
      </c>
      <c r="D8" s="247">
        <v>66813</v>
      </c>
      <c r="E8" s="247">
        <v>45050</v>
      </c>
      <c r="F8" s="247">
        <v>1503</v>
      </c>
      <c r="G8" s="247">
        <v>1550</v>
      </c>
      <c r="H8" s="247">
        <v>831</v>
      </c>
      <c r="I8" s="247">
        <v>1398</v>
      </c>
      <c r="J8" s="247">
        <v>1775</v>
      </c>
      <c r="K8" s="247">
        <v>1616</v>
      </c>
      <c r="L8" s="247">
        <v>13266</v>
      </c>
      <c r="M8" s="247">
        <v>7668</v>
      </c>
      <c r="N8" s="247">
        <v>8722</v>
      </c>
      <c r="O8" s="247">
        <v>341</v>
      </c>
      <c r="P8" s="247">
        <v>220485</v>
      </c>
    </row>
    <row r="9" spans="1:16" s="144" customFormat="1" ht="22.5" customHeight="1" x14ac:dyDescent="0.15">
      <c r="A9" s="53" t="s">
        <v>463</v>
      </c>
      <c r="B9" s="247">
        <v>42418</v>
      </c>
      <c r="C9" s="247">
        <v>12753</v>
      </c>
      <c r="D9" s="247">
        <v>72788</v>
      </c>
      <c r="E9" s="247">
        <v>48711</v>
      </c>
      <c r="F9" s="247">
        <v>1452</v>
      </c>
      <c r="G9" s="247">
        <v>1835</v>
      </c>
      <c r="H9" s="247">
        <v>818</v>
      </c>
      <c r="I9" s="247">
        <v>1467</v>
      </c>
      <c r="J9" s="247">
        <v>1829</v>
      </c>
      <c r="K9" s="247">
        <v>1113</v>
      </c>
      <c r="L9" s="247">
        <v>13142</v>
      </c>
      <c r="M9" s="247">
        <v>8958</v>
      </c>
      <c r="N9" s="247">
        <v>8669</v>
      </c>
      <c r="O9" s="247">
        <v>345</v>
      </c>
      <c r="P9" s="247">
        <v>232941</v>
      </c>
    </row>
    <row r="10" spans="1:16" s="144" customFormat="1" ht="22.5" customHeight="1" x14ac:dyDescent="0.15">
      <c r="A10" s="53" t="s">
        <v>496</v>
      </c>
      <c r="B10" s="247" t="s">
        <v>530</v>
      </c>
      <c r="C10" s="247">
        <v>11533</v>
      </c>
      <c r="D10" s="247">
        <v>77046</v>
      </c>
      <c r="E10" s="247">
        <v>50585</v>
      </c>
      <c r="F10" s="247">
        <v>1486</v>
      </c>
      <c r="G10" s="247">
        <v>1735</v>
      </c>
      <c r="H10" s="247">
        <v>917</v>
      </c>
      <c r="I10" s="247">
        <v>1727</v>
      </c>
      <c r="J10" s="247">
        <v>1925</v>
      </c>
      <c r="K10" s="247">
        <v>2000</v>
      </c>
      <c r="L10" s="247">
        <v>13436</v>
      </c>
      <c r="M10" s="247">
        <v>9007</v>
      </c>
      <c r="N10" s="247">
        <v>9097</v>
      </c>
      <c r="O10" s="247">
        <v>344</v>
      </c>
      <c r="P10" s="247">
        <v>248140</v>
      </c>
    </row>
    <row r="11" spans="1:16" s="152" customFormat="1" ht="22.5" customHeight="1" x14ac:dyDescent="0.15">
      <c r="A11" s="54" t="s">
        <v>529</v>
      </c>
      <c r="B11" s="41">
        <v>22446</v>
      </c>
      <c r="C11" s="41">
        <v>8772</v>
      </c>
      <c r="D11" s="41">
        <v>74971</v>
      </c>
      <c r="E11" s="41">
        <v>40856</v>
      </c>
      <c r="F11" s="41">
        <v>1530</v>
      </c>
      <c r="G11" s="41">
        <v>1746</v>
      </c>
      <c r="H11" s="41">
        <v>926</v>
      </c>
      <c r="I11" s="41">
        <v>1699</v>
      </c>
      <c r="J11" s="41">
        <v>1940</v>
      </c>
      <c r="K11" s="41">
        <v>3320</v>
      </c>
      <c r="L11" s="41">
        <v>13460</v>
      </c>
      <c r="M11" s="41">
        <v>9795</v>
      </c>
      <c r="N11" s="41">
        <v>8854</v>
      </c>
      <c r="O11" s="41">
        <v>341</v>
      </c>
      <c r="P11" s="41">
        <v>253052</v>
      </c>
    </row>
    <row r="12" spans="1:16" ht="22.5" customHeight="1" x14ac:dyDescent="0.15">
      <c r="A12" s="66"/>
      <c r="B12" s="67"/>
      <c r="C12" s="68"/>
      <c r="D12" s="68"/>
      <c r="E12" s="68"/>
      <c r="F12" s="68"/>
      <c r="G12" s="68"/>
      <c r="H12" s="68"/>
      <c r="I12" s="68"/>
      <c r="J12" s="68"/>
      <c r="K12" s="68"/>
      <c r="L12" s="68"/>
      <c r="M12" s="68"/>
      <c r="N12" s="68"/>
      <c r="O12" s="68"/>
      <c r="P12" s="68"/>
    </row>
    <row r="13" spans="1:16" ht="15" customHeight="1" x14ac:dyDescent="0.15">
      <c r="B13" s="5"/>
      <c r="L13" s="310" t="s">
        <v>650</v>
      </c>
      <c r="M13" s="310"/>
      <c r="N13" s="310"/>
      <c r="O13" s="310"/>
      <c r="P13" s="310"/>
    </row>
    <row r="14" spans="1:16" ht="15" customHeight="1" x14ac:dyDescent="0.15">
      <c r="B14" s="5"/>
      <c r="L14" s="365" t="s">
        <v>651</v>
      </c>
      <c r="M14" s="365"/>
      <c r="N14" s="365"/>
      <c r="O14" s="365"/>
      <c r="P14" s="365"/>
    </row>
    <row r="15" spans="1:16" ht="15" customHeight="1" x14ac:dyDescent="0.15">
      <c r="B15" s="5"/>
      <c r="L15" s="311" t="s">
        <v>652</v>
      </c>
      <c r="M15" s="311"/>
      <c r="N15" s="311"/>
      <c r="O15" s="311"/>
      <c r="P15" s="311"/>
    </row>
    <row r="16" spans="1:16" ht="22.5" customHeight="1" x14ac:dyDescent="0.15">
      <c r="B16" s="4"/>
    </row>
    <row r="17" spans="1:16" ht="22.5" customHeight="1" x14ac:dyDescent="0.15">
      <c r="B17" s="2"/>
    </row>
    <row r="18" spans="1:16" ht="22.5" customHeight="1" x14ac:dyDescent="0.15">
      <c r="B18" s="2"/>
    </row>
    <row r="19" spans="1:16" ht="22.5" customHeight="1" x14ac:dyDescent="0.15">
      <c r="B19" s="2"/>
    </row>
    <row r="20" spans="1:16" ht="22.5" customHeight="1" x14ac:dyDescent="0.15">
      <c r="B20" s="2"/>
    </row>
    <row r="21" spans="1:16" ht="22.5" customHeight="1" x14ac:dyDescent="0.15">
      <c r="B21" s="2"/>
    </row>
    <row r="22" spans="1:16" ht="22.5" customHeight="1" x14ac:dyDescent="0.15">
      <c r="B22" s="2"/>
    </row>
    <row r="23" spans="1:16" ht="22.5" customHeight="1" x14ac:dyDescent="0.15">
      <c r="A23" s="294" t="s">
        <v>560</v>
      </c>
      <c r="B23" s="294"/>
      <c r="C23" s="294"/>
      <c r="D23" s="294"/>
      <c r="E23" s="294"/>
      <c r="F23" s="294"/>
      <c r="G23" s="294"/>
      <c r="H23" s="294"/>
      <c r="I23" s="294"/>
      <c r="J23" s="297" t="s">
        <v>324</v>
      </c>
      <c r="K23" s="297"/>
      <c r="L23" s="297"/>
      <c r="M23" s="297"/>
      <c r="N23" s="297"/>
      <c r="O23" s="297"/>
      <c r="P23" s="297"/>
    </row>
    <row r="24" spans="1:16" ht="22.5" customHeight="1" x14ac:dyDescent="0.15">
      <c r="A24" s="2"/>
      <c r="J24" s="2"/>
    </row>
    <row r="25" spans="1:16" ht="22.5" customHeight="1" x14ac:dyDescent="0.15">
      <c r="A25" s="281" t="s">
        <v>1</v>
      </c>
      <c r="B25" s="283" t="s">
        <v>249</v>
      </c>
      <c r="C25" s="283"/>
      <c r="D25" s="283"/>
      <c r="E25" s="283"/>
      <c r="F25" s="283" t="s">
        <v>250</v>
      </c>
      <c r="G25" s="283"/>
      <c r="H25" s="283"/>
      <c r="I25" s="283"/>
      <c r="J25" s="283" t="s">
        <v>264</v>
      </c>
      <c r="K25" s="284"/>
      <c r="L25" s="284"/>
      <c r="M25" s="60" t="s">
        <v>265</v>
      </c>
      <c r="N25" s="60" t="s">
        <v>267</v>
      </c>
      <c r="O25" s="117" t="s">
        <v>269</v>
      </c>
    </row>
    <row r="26" spans="1:16" ht="22.5" customHeight="1" x14ac:dyDescent="0.15">
      <c r="A26" s="282"/>
      <c r="B26" s="283" t="s">
        <v>251</v>
      </c>
      <c r="C26" s="283"/>
      <c r="D26" s="283" t="s">
        <v>252</v>
      </c>
      <c r="E26" s="283"/>
      <c r="F26" s="283" t="s">
        <v>253</v>
      </c>
      <c r="G26" s="283"/>
      <c r="H26" s="283" t="s">
        <v>254</v>
      </c>
      <c r="I26" s="283"/>
      <c r="J26" s="49" t="s">
        <v>158</v>
      </c>
      <c r="K26" s="49" t="s">
        <v>271</v>
      </c>
      <c r="L26" s="49" t="s">
        <v>272</v>
      </c>
      <c r="M26" s="63" t="s">
        <v>266</v>
      </c>
      <c r="N26" s="118" t="s">
        <v>268</v>
      </c>
      <c r="O26" s="119" t="s">
        <v>270</v>
      </c>
    </row>
    <row r="27" spans="1:16" ht="12" customHeight="1" x14ac:dyDescent="0.15">
      <c r="A27" s="65"/>
      <c r="B27" s="6"/>
      <c r="D27" s="6"/>
      <c r="F27" s="6"/>
      <c r="H27" s="6"/>
      <c r="J27" s="6"/>
      <c r="K27" s="6"/>
      <c r="L27" s="6"/>
      <c r="M27" s="6"/>
      <c r="N27" s="6"/>
      <c r="O27" s="6"/>
    </row>
    <row r="28" spans="1:16" s="144" customFormat="1" ht="18" customHeight="1" x14ac:dyDescent="0.15">
      <c r="A28" s="52" t="s">
        <v>528</v>
      </c>
      <c r="B28" s="330">
        <v>125930</v>
      </c>
      <c r="C28" s="331"/>
      <c r="D28" s="364">
        <v>67.8</v>
      </c>
      <c r="E28" s="364"/>
      <c r="F28" s="331">
        <v>1509053</v>
      </c>
      <c r="G28" s="331"/>
      <c r="H28" s="331">
        <v>5186</v>
      </c>
      <c r="I28" s="331"/>
      <c r="J28" s="247">
        <v>1199225</v>
      </c>
      <c r="K28" s="247">
        <v>850605</v>
      </c>
      <c r="L28" s="247">
        <v>348620</v>
      </c>
      <c r="M28" s="243">
        <v>8.1</v>
      </c>
      <c r="N28" s="251">
        <v>12</v>
      </c>
      <c r="O28" s="251">
        <v>1.3</v>
      </c>
    </row>
    <row r="29" spans="1:16" s="144" customFormat="1" ht="18" customHeight="1" x14ac:dyDescent="0.15">
      <c r="A29" s="53" t="s">
        <v>462</v>
      </c>
      <c r="B29" s="360">
        <v>128957</v>
      </c>
      <c r="C29" s="330"/>
      <c r="D29" s="362">
        <v>68.8</v>
      </c>
      <c r="E29" s="362"/>
      <c r="F29" s="330">
        <v>1486861</v>
      </c>
      <c r="G29" s="330"/>
      <c r="H29" s="330">
        <v>5109</v>
      </c>
      <c r="I29" s="330"/>
      <c r="J29" s="246">
        <v>1209712</v>
      </c>
      <c r="K29" s="246">
        <v>862436</v>
      </c>
      <c r="L29" s="246">
        <v>347276</v>
      </c>
      <c r="M29" s="240">
        <v>7.9</v>
      </c>
      <c r="N29" s="250">
        <v>11.5</v>
      </c>
      <c r="O29" s="250">
        <v>1.2</v>
      </c>
    </row>
    <row r="30" spans="1:16" s="144" customFormat="1" ht="18" customHeight="1" x14ac:dyDescent="0.15">
      <c r="A30" s="53" t="s">
        <v>463</v>
      </c>
      <c r="B30" s="360">
        <v>134517</v>
      </c>
      <c r="C30" s="330"/>
      <c r="D30" s="362">
        <v>71.3</v>
      </c>
      <c r="E30" s="362"/>
      <c r="F30" s="330">
        <v>1573185</v>
      </c>
      <c r="G30" s="330"/>
      <c r="H30" s="330">
        <v>5337</v>
      </c>
      <c r="I30" s="330"/>
      <c r="J30" s="246">
        <v>1224546</v>
      </c>
      <c r="K30" s="246">
        <v>875825</v>
      </c>
      <c r="L30" s="246">
        <v>348721</v>
      </c>
      <c r="M30" s="240">
        <v>8.3000000000000007</v>
      </c>
      <c r="N30" s="250">
        <v>11.7</v>
      </c>
      <c r="O30" s="250">
        <v>1.3</v>
      </c>
    </row>
    <row r="31" spans="1:16" s="144" customFormat="1" ht="18" customHeight="1" x14ac:dyDescent="0.15">
      <c r="A31" s="53" t="s">
        <v>496</v>
      </c>
      <c r="B31" s="360">
        <v>139745</v>
      </c>
      <c r="C31" s="330"/>
      <c r="D31" s="362">
        <v>73.599999999999994</v>
      </c>
      <c r="E31" s="362"/>
      <c r="F31" s="330">
        <v>1545789</v>
      </c>
      <c r="G31" s="330"/>
      <c r="H31" s="330">
        <v>5278</v>
      </c>
      <c r="I31" s="330"/>
      <c r="J31" s="246">
        <v>1234862</v>
      </c>
      <c r="K31" s="246">
        <v>882763</v>
      </c>
      <c r="L31" s="246">
        <v>352099</v>
      </c>
      <c r="M31" s="240">
        <v>8.1</v>
      </c>
      <c r="N31" s="250">
        <v>11.1</v>
      </c>
      <c r="O31" s="250">
        <v>1.3</v>
      </c>
    </row>
    <row r="32" spans="1:16" s="152" customFormat="1" ht="18" customHeight="1" x14ac:dyDescent="0.15">
      <c r="A32" s="54" t="s">
        <v>529</v>
      </c>
      <c r="B32" s="361">
        <v>140779</v>
      </c>
      <c r="C32" s="329"/>
      <c r="D32" s="359">
        <v>73.7</v>
      </c>
      <c r="E32" s="359"/>
      <c r="F32" s="329">
        <v>1517898</v>
      </c>
      <c r="G32" s="329"/>
      <c r="H32" s="329">
        <v>5158</v>
      </c>
      <c r="I32" s="329"/>
      <c r="J32" s="171">
        <v>1240151</v>
      </c>
      <c r="K32" s="171">
        <v>887785</v>
      </c>
      <c r="L32" s="171">
        <v>352366</v>
      </c>
      <c r="M32" s="166">
        <v>7.9</v>
      </c>
      <c r="N32" s="172">
        <v>10.8</v>
      </c>
      <c r="O32" s="172">
        <v>1.2</v>
      </c>
    </row>
    <row r="33" spans="1:16" ht="12" customHeight="1" x14ac:dyDescent="0.15">
      <c r="A33" s="66"/>
      <c r="B33" s="67"/>
      <c r="C33" s="88"/>
      <c r="D33" s="68"/>
      <c r="E33" s="88"/>
      <c r="F33" s="68"/>
      <c r="G33" s="88"/>
      <c r="H33" s="68"/>
      <c r="I33" s="88"/>
      <c r="J33" s="68"/>
      <c r="K33" s="68"/>
      <c r="L33" s="68"/>
      <c r="M33" s="68"/>
      <c r="N33" s="68"/>
      <c r="O33" s="68"/>
    </row>
    <row r="34" spans="1:16" ht="15" customHeight="1" x14ac:dyDescent="0.15">
      <c r="B34" s="5"/>
      <c r="L34" s="310" t="s">
        <v>648</v>
      </c>
      <c r="M34" s="310"/>
      <c r="N34" s="310"/>
      <c r="O34" s="310"/>
      <c r="P34" s="194"/>
    </row>
    <row r="35" spans="1:16" ht="15" customHeight="1" x14ac:dyDescent="0.15">
      <c r="B35" s="4"/>
      <c r="L35" s="311" t="s">
        <v>649</v>
      </c>
      <c r="M35" s="311"/>
      <c r="N35" s="311"/>
      <c r="O35" s="311"/>
    </row>
    <row r="36" spans="1:16" ht="22.5" customHeight="1" x14ac:dyDescent="0.15">
      <c r="B36" s="2"/>
    </row>
    <row r="37" spans="1:16" ht="22.5" customHeight="1" x14ac:dyDescent="0.15">
      <c r="B37" s="2"/>
    </row>
    <row r="38" spans="1:16" ht="22.5" customHeight="1" x14ac:dyDescent="0.15">
      <c r="B38" s="2"/>
    </row>
    <row r="39" spans="1:16" x14ac:dyDescent="0.15">
      <c r="B39" s="2"/>
    </row>
  </sheetData>
  <mergeCells count="56">
    <mergeCell ref="L34:O34"/>
    <mergeCell ref="L35:O35"/>
    <mergeCell ref="L13:P13"/>
    <mergeCell ref="L14:P14"/>
    <mergeCell ref="L15:P15"/>
    <mergeCell ref="J23:P23"/>
    <mergeCell ref="J25:L25"/>
    <mergeCell ref="D32:E32"/>
    <mergeCell ref="B28:C28"/>
    <mergeCell ref="B29:C29"/>
    <mergeCell ref="B30:C30"/>
    <mergeCell ref="B32:C32"/>
    <mergeCell ref="B31:C31"/>
    <mergeCell ref="D31:E31"/>
    <mergeCell ref="D28:E28"/>
    <mergeCell ref="D29:E29"/>
    <mergeCell ref="D30:E30"/>
    <mergeCell ref="F30:G30"/>
    <mergeCell ref="F32:G32"/>
    <mergeCell ref="H28:I28"/>
    <mergeCell ref="H29:I29"/>
    <mergeCell ref="H30:I30"/>
    <mergeCell ref="H32:I32"/>
    <mergeCell ref="F31:G31"/>
    <mergeCell ref="H31:I31"/>
    <mergeCell ref="F4:F5"/>
    <mergeCell ref="G4:G5"/>
    <mergeCell ref="H4:H5"/>
    <mergeCell ref="F28:G28"/>
    <mergeCell ref="F29:G29"/>
    <mergeCell ref="A23:I23"/>
    <mergeCell ref="H26:I26"/>
    <mergeCell ref="F26:G26"/>
    <mergeCell ref="D26:E26"/>
    <mergeCell ref="B26:C26"/>
    <mergeCell ref="B25:E25"/>
    <mergeCell ref="F25:I25"/>
    <mergeCell ref="A25:A26"/>
    <mergeCell ref="D4:D5"/>
    <mergeCell ref="B3:B5"/>
    <mergeCell ref="F3:I3"/>
    <mergeCell ref="J1:P1"/>
    <mergeCell ref="A1:I1"/>
    <mergeCell ref="L4:L5"/>
    <mergeCell ref="M4:M5"/>
    <mergeCell ref="N4:N5"/>
    <mergeCell ref="O4:O5"/>
    <mergeCell ref="P4:P5"/>
    <mergeCell ref="L3:N3"/>
    <mergeCell ref="O3:P3"/>
    <mergeCell ref="I4:I5"/>
    <mergeCell ref="J4:J5"/>
    <mergeCell ref="A3:A5"/>
    <mergeCell ref="C3:E3"/>
    <mergeCell ref="C4:C5"/>
    <mergeCell ref="E4:E5"/>
  </mergeCells>
  <phoneticPr fontId="29"/>
  <pageMargins left="0.78740157480314965" right="0.78740157480314965" top="0.98425196850393704" bottom="0.98425196850393704" header="0.51181102362204722" footer="0.51181102362204722"/>
  <pageSetup paperSize="9" firstPageNumber="226" pageOrder="overThenDown" orientation="portrait" useFirstPageNumber="1" r:id="rId1"/>
  <headerFooter differentOddEven="1">
    <oddHeader>&amp;L&amp;"ＭＳ 明朝,標準"&amp;10&amp;P　行財政</oddHeader>
    <evenHeader>&amp;R&amp;"ＭＳ 明朝,標準"&amp;10行財政　&amp;P</even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0"/>
  <sheetViews>
    <sheetView showGridLines="0" view="pageBreakPreview" zoomScale="90" zoomScaleNormal="90" zoomScaleSheetLayoutView="90" workbookViewId="0">
      <selection activeCell="H8" sqref="H8:I8"/>
    </sheetView>
  </sheetViews>
  <sheetFormatPr defaultRowHeight="13.5" x14ac:dyDescent="0.15"/>
  <cols>
    <col min="1" max="1" width="8.125" style="25" customWidth="1"/>
    <col min="2" max="2" width="9.375" style="25" customWidth="1"/>
    <col min="3" max="3" width="7.5" style="25" customWidth="1"/>
    <col min="4" max="4" width="7.875" style="25" customWidth="1"/>
    <col min="5" max="5" width="7.625" style="25" customWidth="1"/>
    <col min="6" max="6" width="7.875" style="25" customWidth="1"/>
    <col min="7" max="7" width="7.625" style="25" customWidth="1"/>
    <col min="8" max="10" width="7.875" style="25" customWidth="1"/>
    <col min="11" max="11" width="7.625" style="25" customWidth="1"/>
    <col min="12" max="12" width="7.5" style="25" customWidth="1"/>
    <col min="13" max="13" width="6.75" style="25" customWidth="1"/>
    <col min="14" max="14" width="7.375" style="25" customWidth="1"/>
    <col min="15" max="15" width="6.375" style="25" customWidth="1"/>
    <col min="16" max="16" width="7.75" style="25" customWidth="1"/>
    <col min="17" max="17" width="6.375" style="25" customWidth="1"/>
    <col min="18" max="18" width="8.25" style="25" customWidth="1"/>
    <col min="19" max="19" width="8.125" style="25" customWidth="1"/>
    <col min="20" max="21" width="7.25" style="25" customWidth="1"/>
    <col min="22" max="22" width="7.375" style="25" customWidth="1"/>
    <col min="23" max="23" width="7.625" style="25" customWidth="1"/>
    <col min="24" max="27" width="6.5" style="25" customWidth="1"/>
    <col min="28" max="16384" width="9" style="25"/>
  </cols>
  <sheetData>
    <row r="1" spans="1:23" ht="21" customHeight="1" x14ac:dyDescent="0.15">
      <c r="A1" s="294" t="s">
        <v>561</v>
      </c>
      <c r="B1" s="294"/>
      <c r="C1" s="294"/>
      <c r="D1" s="294"/>
      <c r="E1" s="294"/>
      <c r="F1" s="294"/>
      <c r="G1" s="294"/>
      <c r="H1" s="294"/>
      <c r="I1" s="294"/>
      <c r="J1" s="294"/>
      <c r="K1" s="294"/>
      <c r="L1" s="293" t="s">
        <v>334</v>
      </c>
      <c r="M1" s="293"/>
      <c r="N1" s="293"/>
      <c r="O1" s="293"/>
      <c r="P1" s="293"/>
      <c r="Q1" s="293"/>
      <c r="R1" s="293"/>
      <c r="S1" s="293"/>
      <c r="T1" s="293"/>
      <c r="U1" s="293"/>
      <c r="V1" s="293"/>
      <c r="W1" s="293"/>
    </row>
    <row r="2" spans="1:23" x14ac:dyDescent="0.15">
      <c r="B2" s="2"/>
      <c r="W2" s="17" t="s">
        <v>608</v>
      </c>
    </row>
    <row r="3" spans="1:23" ht="16.5" customHeight="1" x14ac:dyDescent="0.15">
      <c r="A3" s="281" t="s">
        <v>274</v>
      </c>
      <c r="B3" s="283"/>
      <c r="C3" s="283"/>
      <c r="D3" s="283" t="s">
        <v>275</v>
      </c>
      <c r="E3" s="283"/>
      <c r="F3" s="283"/>
      <c r="G3" s="283"/>
      <c r="H3" s="283"/>
      <c r="I3" s="283"/>
      <c r="J3" s="283"/>
      <c r="K3" s="283"/>
      <c r="L3" s="341" t="s">
        <v>281</v>
      </c>
      <c r="M3" s="341"/>
      <c r="N3" s="341"/>
      <c r="O3" s="341"/>
      <c r="P3" s="341"/>
      <c r="Q3" s="341"/>
      <c r="R3" s="341"/>
      <c r="S3" s="341"/>
      <c r="T3" s="341"/>
      <c r="U3" s="341"/>
      <c r="V3" s="341"/>
      <c r="W3" s="342"/>
    </row>
    <row r="4" spans="1:23" ht="16.5" customHeight="1" x14ac:dyDescent="0.15">
      <c r="A4" s="281"/>
      <c r="B4" s="283"/>
      <c r="C4" s="283"/>
      <c r="D4" s="283" t="s">
        <v>276</v>
      </c>
      <c r="E4" s="283"/>
      <c r="F4" s="283" t="s">
        <v>277</v>
      </c>
      <c r="G4" s="283"/>
      <c r="H4" s="283" t="s">
        <v>266</v>
      </c>
      <c r="I4" s="283"/>
      <c r="J4" s="283" t="s">
        <v>277</v>
      </c>
      <c r="K4" s="283"/>
      <c r="L4" s="283" t="s">
        <v>276</v>
      </c>
      <c r="M4" s="283"/>
      <c r="N4" s="283"/>
      <c r="O4" s="283" t="s">
        <v>277</v>
      </c>
      <c r="P4" s="283"/>
      <c r="Q4" s="283"/>
      <c r="R4" s="283" t="s">
        <v>282</v>
      </c>
      <c r="S4" s="283"/>
      <c r="T4" s="283"/>
      <c r="U4" s="283" t="s">
        <v>277</v>
      </c>
      <c r="V4" s="283"/>
      <c r="W4" s="318"/>
    </row>
    <row r="5" spans="1:23" s="187" customFormat="1" ht="22.7" customHeight="1" x14ac:dyDescent="0.15">
      <c r="A5" s="383" t="s">
        <v>278</v>
      </c>
      <c r="B5" s="383"/>
      <c r="C5" s="384"/>
      <c r="D5" s="374" t="s">
        <v>564</v>
      </c>
      <c r="E5" s="375"/>
      <c r="F5" s="376">
        <v>1</v>
      </c>
      <c r="G5" s="376"/>
      <c r="H5" s="375" t="s">
        <v>573</v>
      </c>
      <c r="I5" s="375"/>
      <c r="J5" s="380">
        <v>1</v>
      </c>
      <c r="K5" s="380"/>
      <c r="L5" s="381">
        <v>352366</v>
      </c>
      <c r="M5" s="381"/>
      <c r="O5" s="376">
        <v>1</v>
      </c>
      <c r="P5" s="376"/>
      <c r="Q5" s="376"/>
      <c r="R5" s="208"/>
      <c r="S5" s="213">
        <v>472934</v>
      </c>
      <c r="T5" s="208"/>
      <c r="U5" s="214"/>
      <c r="V5" s="376">
        <v>1</v>
      </c>
      <c r="W5" s="376"/>
    </row>
    <row r="6" spans="1:23" ht="7.15" customHeight="1" x14ac:dyDescent="0.15">
      <c r="A6" s="385"/>
      <c r="B6" s="385"/>
      <c r="C6" s="386"/>
      <c r="D6" s="211"/>
      <c r="E6" s="218"/>
      <c r="F6" s="189"/>
      <c r="G6" s="190"/>
      <c r="H6" s="211"/>
      <c r="I6" s="218"/>
      <c r="J6" s="189"/>
      <c r="K6" s="190"/>
      <c r="L6" s="146"/>
      <c r="M6" s="146"/>
      <c r="N6" s="144"/>
      <c r="O6" s="191"/>
      <c r="P6" s="183"/>
      <c r="Q6" s="187"/>
      <c r="R6" s="205"/>
      <c r="S6" s="205"/>
      <c r="T6" s="188"/>
      <c r="U6" s="183"/>
      <c r="V6" s="183"/>
      <c r="W6" s="187"/>
    </row>
    <row r="7" spans="1:23" ht="17.100000000000001" customHeight="1" x14ac:dyDescent="0.15">
      <c r="A7" s="369" t="s">
        <v>398</v>
      </c>
      <c r="B7" s="369"/>
      <c r="C7" s="370"/>
      <c r="D7" s="373" t="s">
        <v>565</v>
      </c>
      <c r="E7" s="366"/>
      <c r="F7" s="337" t="s">
        <v>485</v>
      </c>
      <c r="G7" s="337"/>
      <c r="H7" s="337" t="s">
        <v>644</v>
      </c>
      <c r="I7" s="337"/>
      <c r="J7" s="337" t="s">
        <v>587</v>
      </c>
      <c r="K7" s="337"/>
      <c r="L7" s="338">
        <v>6188</v>
      </c>
      <c r="M7" s="338"/>
      <c r="N7" s="144"/>
      <c r="O7" s="337" t="s">
        <v>595</v>
      </c>
      <c r="P7" s="337"/>
      <c r="Q7" s="337"/>
      <c r="R7" s="206"/>
      <c r="S7" s="203">
        <v>2344</v>
      </c>
      <c r="T7" s="206"/>
      <c r="U7" s="15"/>
      <c r="V7" s="372" t="s">
        <v>492</v>
      </c>
      <c r="W7" s="372"/>
    </row>
    <row r="8" spans="1:23" ht="17.100000000000001" customHeight="1" x14ac:dyDescent="0.15">
      <c r="A8" s="369" t="s">
        <v>399</v>
      </c>
      <c r="B8" s="369"/>
      <c r="C8" s="370"/>
      <c r="D8" s="373" t="s">
        <v>566</v>
      </c>
      <c r="E8" s="366"/>
      <c r="F8" s="371">
        <v>4</v>
      </c>
      <c r="G8" s="371"/>
      <c r="H8" s="337" t="s">
        <v>626</v>
      </c>
      <c r="I8" s="337"/>
      <c r="J8" s="337" t="s">
        <v>518</v>
      </c>
      <c r="K8" s="337"/>
      <c r="L8" s="333">
        <v>2063</v>
      </c>
      <c r="M8" s="333"/>
      <c r="N8" s="143"/>
      <c r="O8" s="366" t="s">
        <v>509</v>
      </c>
      <c r="P8" s="366"/>
      <c r="Q8" s="366"/>
      <c r="R8" s="202"/>
      <c r="S8" s="204">
        <v>2253</v>
      </c>
      <c r="T8" s="202"/>
      <c r="U8" s="33"/>
      <c r="V8" s="368" t="s">
        <v>599</v>
      </c>
      <c r="W8" s="368"/>
    </row>
    <row r="9" spans="1:23" ht="17.100000000000001" customHeight="1" x14ac:dyDescent="0.15">
      <c r="A9" s="369" t="s">
        <v>400</v>
      </c>
      <c r="B9" s="369"/>
      <c r="C9" s="370"/>
      <c r="D9" s="373" t="s">
        <v>567</v>
      </c>
      <c r="E9" s="366"/>
      <c r="F9" s="337">
        <v>8.3000000000000007</v>
      </c>
      <c r="G9" s="337"/>
      <c r="H9" s="337" t="s">
        <v>627</v>
      </c>
      <c r="I9" s="337"/>
      <c r="J9" s="337" t="s">
        <v>588</v>
      </c>
      <c r="K9" s="337"/>
      <c r="L9" s="333">
        <v>12325</v>
      </c>
      <c r="M9" s="333"/>
      <c r="N9" s="143"/>
      <c r="O9" s="366" t="s">
        <v>510</v>
      </c>
      <c r="P9" s="366"/>
      <c r="Q9" s="366"/>
      <c r="R9" s="202"/>
      <c r="S9" s="204">
        <v>6250</v>
      </c>
      <c r="T9" s="202"/>
      <c r="U9" s="33"/>
      <c r="V9" s="368" t="s">
        <v>600</v>
      </c>
      <c r="W9" s="368"/>
    </row>
    <row r="10" spans="1:23" ht="17.100000000000001" customHeight="1" x14ac:dyDescent="0.15">
      <c r="A10" s="369" t="s">
        <v>401</v>
      </c>
      <c r="B10" s="369"/>
      <c r="C10" s="370"/>
      <c r="D10" s="373" t="s">
        <v>568</v>
      </c>
      <c r="E10" s="366"/>
      <c r="F10" s="372" t="s">
        <v>580</v>
      </c>
      <c r="G10" s="372"/>
      <c r="H10" s="337" t="s">
        <v>628</v>
      </c>
      <c r="I10" s="337"/>
      <c r="J10" s="337" t="s">
        <v>519</v>
      </c>
      <c r="K10" s="337"/>
      <c r="L10" s="333">
        <v>13498</v>
      </c>
      <c r="M10" s="333"/>
      <c r="N10" s="143"/>
      <c r="O10" s="366" t="s">
        <v>511</v>
      </c>
      <c r="P10" s="366"/>
      <c r="Q10" s="366"/>
      <c r="R10" s="202"/>
      <c r="S10" s="204">
        <v>9661</v>
      </c>
      <c r="T10" s="202"/>
      <c r="U10" s="33"/>
      <c r="V10" s="368" t="s">
        <v>601</v>
      </c>
      <c r="W10" s="368"/>
    </row>
    <row r="11" spans="1:23" ht="17.100000000000001" customHeight="1" x14ac:dyDescent="0.15">
      <c r="A11" s="369" t="s">
        <v>402</v>
      </c>
      <c r="B11" s="369"/>
      <c r="C11" s="370"/>
      <c r="D11" s="373" t="s">
        <v>569</v>
      </c>
      <c r="E11" s="366"/>
      <c r="F11" s="337">
        <v>5.4</v>
      </c>
      <c r="G11" s="337"/>
      <c r="H11" s="337" t="s">
        <v>634</v>
      </c>
      <c r="I11" s="337"/>
      <c r="J11" s="337" t="s">
        <v>589</v>
      </c>
      <c r="K11" s="337"/>
      <c r="L11" s="333">
        <v>27710</v>
      </c>
      <c r="M11" s="333"/>
      <c r="N11" s="143"/>
      <c r="O11" s="366" t="s">
        <v>512</v>
      </c>
      <c r="P11" s="366"/>
      <c r="Q11" s="366"/>
      <c r="R11" s="202"/>
      <c r="S11" s="204">
        <v>22551</v>
      </c>
      <c r="T11" s="202"/>
      <c r="U11" s="33"/>
      <c r="V11" s="368" t="s">
        <v>602</v>
      </c>
      <c r="W11" s="368"/>
    </row>
    <row r="12" spans="1:23" ht="17.100000000000001" customHeight="1" x14ac:dyDescent="0.15">
      <c r="A12" s="369" t="s">
        <v>403</v>
      </c>
      <c r="B12" s="369"/>
      <c r="C12" s="370"/>
      <c r="D12" s="373" t="s">
        <v>570</v>
      </c>
      <c r="E12" s="366"/>
      <c r="F12" s="337" t="s">
        <v>581</v>
      </c>
      <c r="G12" s="337"/>
      <c r="H12" s="337" t="s">
        <v>629</v>
      </c>
      <c r="I12" s="337"/>
      <c r="J12" s="337" t="s">
        <v>590</v>
      </c>
      <c r="K12" s="337"/>
      <c r="L12" s="333">
        <v>7782</v>
      </c>
      <c r="M12" s="333"/>
      <c r="N12" s="143"/>
      <c r="O12" s="366" t="s">
        <v>596</v>
      </c>
      <c r="P12" s="366"/>
      <c r="Q12" s="366"/>
      <c r="R12" s="202"/>
      <c r="S12" s="204">
        <v>9297</v>
      </c>
      <c r="T12" s="202"/>
      <c r="U12" s="33"/>
      <c r="V12" s="368" t="s">
        <v>601</v>
      </c>
      <c r="W12" s="368"/>
    </row>
    <row r="13" spans="1:23" ht="17.100000000000001" customHeight="1" x14ac:dyDescent="0.15">
      <c r="A13" s="369" t="s">
        <v>404</v>
      </c>
      <c r="B13" s="369"/>
      <c r="C13" s="370"/>
      <c r="D13" s="373" t="s">
        <v>571</v>
      </c>
      <c r="E13" s="366"/>
      <c r="F13" s="337" t="s">
        <v>582</v>
      </c>
      <c r="G13" s="337"/>
      <c r="H13" s="337" t="s">
        <v>630</v>
      </c>
      <c r="I13" s="337"/>
      <c r="J13" s="337" t="s">
        <v>520</v>
      </c>
      <c r="K13" s="337"/>
      <c r="L13" s="333">
        <v>7312</v>
      </c>
      <c r="M13" s="333"/>
      <c r="N13" s="143"/>
      <c r="O13" s="366" t="s">
        <v>513</v>
      </c>
      <c r="P13" s="366"/>
      <c r="Q13" s="366"/>
      <c r="R13" s="202"/>
      <c r="S13" s="204">
        <v>9510</v>
      </c>
      <c r="T13" s="202"/>
      <c r="U13" s="33"/>
      <c r="V13" s="368" t="s">
        <v>601</v>
      </c>
      <c r="W13" s="368"/>
    </row>
    <row r="14" spans="1:23" ht="17.100000000000001" customHeight="1" x14ac:dyDescent="0.15">
      <c r="A14" s="369" t="s">
        <v>405</v>
      </c>
      <c r="B14" s="369"/>
      <c r="C14" s="370"/>
      <c r="D14" s="373" t="s">
        <v>572</v>
      </c>
      <c r="E14" s="366"/>
      <c r="F14" s="371">
        <v>8</v>
      </c>
      <c r="G14" s="371"/>
      <c r="H14" s="337" t="s">
        <v>631</v>
      </c>
      <c r="I14" s="337"/>
      <c r="J14" s="337" t="s">
        <v>591</v>
      </c>
      <c r="K14" s="337"/>
      <c r="L14" s="333">
        <v>12262</v>
      </c>
      <c r="M14" s="333"/>
      <c r="N14" s="143"/>
      <c r="O14" s="366" t="s">
        <v>510</v>
      </c>
      <c r="P14" s="366"/>
      <c r="Q14" s="366"/>
      <c r="R14" s="202"/>
      <c r="S14" s="204">
        <v>15741</v>
      </c>
      <c r="T14" s="202"/>
      <c r="U14" s="33"/>
      <c r="V14" s="368" t="s">
        <v>603</v>
      </c>
      <c r="W14" s="368"/>
    </row>
    <row r="15" spans="1:23" ht="17.100000000000001" customHeight="1" x14ac:dyDescent="0.15">
      <c r="A15" s="369" t="s">
        <v>406</v>
      </c>
      <c r="B15" s="369"/>
      <c r="C15" s="370"/>
      <c r="D15" s="373" t="s">
        <v>579</v>
      </c>
      <c r="E15" s="366"/>
      <c r="F15" s="337">
        <v>1.5</v>
      </c>
      <c r="G15" s="337"/>
      <c r="H15" s="337" t="s">
        <v>632</v>
      </c>
      <c r="I15" s="337"/>
      <c r="J15" s="337" t="s">
        <v>521</v>
      </c>
      <c r="K15" s="337"/>
      <c r="L15" s="333">
        <v>2191</v>
      </c>
      <c r="M15" s="333"/>
      <c r="N15" s="143"/>
      <c r="O15" s="366" t="s">
        <v>509</v>
      </c>
      <c r="P15" s="366"/>
      <c r="Q15" s="366"/>
      <c r="R15" s="202"/>
      <c r="S15" s="204">
        <v>1764</v>
      </c>
      <c r="T15" s="202"/>
      <c r="U15" s="33"/>
      <c r="V15" s="368" t="s">
        <v>604</v>
      </c>
      <c r="W15" s="368"/>
    </row>
    <row r="16" spans="1:23" ht="17.100000000000001" customHeight="1" x14ac:dyDescent="0.15">
      <c r="A16" s="369" t="s">
        <v>407</v>
      </c>
      <c r="B16" s="369"/>
      <c r="C16" s="370"/>
      <c r="D16" s="373" t="s">
        <v>578</v>
      </c>
      <c r="E16" s="366"/>
      <c r="F16" s="372" t="s">
        <v>583</v>
      </c>
      <c r="G16" s="372"/>
      <c r="H16" s="337" t="s">
        <v>633</v>
      </c>
      <c r="I16" s="337"/>
      <c r="J16" s="337" t="s">
        <v>592</v>
      </c>
      <c r="K16" s="337"/>
      <c r="L16" s="333">
        <v>125517</v>
      </c>
      <c r="M16" s="333"/>
      <c r="N16" s="143"/>
      <c r="O16" s="366" t="s">
        <v>597</v>
      </c>
      <c r="P16" s="366"/>
      <c r="Q16" s="366"/>
      <c r="R16" s="202"/>
      <c r="S16" s="204">
        <v>107854</v>
      </c>
      <c r="T16" s="202"/>
      <c r="U16" s="33"/>
      <c r="V16" s="366" t="s">
        <v>605</v>
      </c>
      <c r="W16" s="366"/>
    </row>
    <row r="17" spans="1:27" ht="17.100000000000001" customHeight="1" x14ac:dyDescent="0.15">
      <c r="A17" s="369" t="s">
        <v>408</v>
      </c>
      <c r="B17" s="369"/>
      <c r="C17" s="370"/>
      <c r="D17" s="373" t="s">
        <v>577</v>
      </c>
      <c r="E17" s="366"/>
      <c r="F17" s="337" t="s">
        <v>584</v>
      </c>
      <c r="G17" s="337"/>
      <c r="H17" s="337" t="s">
        <v>635</v>
      </c>
      <c r="I17" s="337"/>
      <c r="J17" s="337" t="s">
        <v>593</v>
      </c>
      <c r="K17" s="337"/>
      <c r="L17" s="333" t="s">
        <v>8</v>
      </c>
      <c r="M17" s="333"/>
      <c r="N17" s="143"/>
      <c r="O17" s="366" t="s">
        <v>516</v>
      </c>
      <c r="P17" s="366"/>
      <c r="Q17" s="366"/>
      <c r="R17" s="202"/>
      <c r="S17" s="204" t="s">
        <v>8</v>
      </c>
      <c r="T17" s="202"/>
      <c r="U17" s="33"/>
      <c r="V17" s="366" t="s">
        <v>525</v>
      </c>
      <c r="W17" s="366"/>
    </row>
    <row r="18" spans="1:27" ht="17.100000000000001" customHeight="1" x14ac:dyDescent="0.15">
      <c r="A18" s="369" t="s">
        <v>409</v>
      </c>
      <c r="B18" s="369"/>
      <c r="C18" s="370"/>
      <c r="D18" s="373" t="s">
        <v>576</v>
      </c>
      <c r="E18" s="366"/>
      <c r="F18" s="337" t="s">
        <v>585</v>
      </c>
      <c r="G18" s="337"/>
      <c r="H18" s="337" t="s">
        <v>636</v>
      </c>
      <c r="I18" s="337"/>
      <c r="J18" s="337" t="s">
        <v>526</v>
      </c>
      <c r="K18" s="337"/>
      <c r="L18" s="333" t="s">
        <v>8</v>
      </c>
      <c r="M18" s="333"/>
      <c r="N18" s="143"/>
      <c r="O18" s="366" t="s">
        <v>516</v>
      </c>
      <c r="P18" s="366"/>
      <c r="Q18" s="366"/>
      <c r="R18" s="202"/>
      <c r="S18" s="204" t="s">
        <v>8</v>
      </c>
      <c r="T18" s="202"/>
      <c r="U18" s="33"/>
      <c r="V18" s="366" t="s">
        <v>525</v>
      </c>
      <c r="W18" s="366"/>
    </row>
    <row r="19" spans="1:27" ht="17.100000000000001" customHeight="1" x14ac:dyDescent="0.15">
      <c r="A19" s="369" t="s">
        <v>410</v>
      </c>
      <c r="B19" s="369"/>
      <c r="C19" s="370"/>
      <c r="D19" s="373" t="s">
        <v>575</v>
      </c>
      <c r="E19" s="366"/>
      <c r="F19" s="337" t="s">
        <v>586</v>
      </c>
      <c r="G19" s="337"/>
      <c r="H19" s="337" t="s">
        <v>637</v>
      </c>
      <c r="I19" s="337"/>
      <c r="J19" s="337" t="s">
        <v>522</v>
      </c>
      <c r="K19" s="337"/>
      <c r="L19" s="333" t="s">
        <v>8</v>
      </c>
      <c r="M19" s="333"/>
      <c r="N19" s="143"/>
      <c r="O19" s="366" t="s">
        <v>516</v>
      </c>
      <c r="P19" s="366"/>
      <c r="Q19" s="366"/>
      <c r="R19" s="202"/>
      <c r="S19" s="204" t="s">
        <v>8</v>
      </c>
      <c r="T19" s="202"/>
      <c r="U19" s="33"/>
      <c r="V19" s="366" t="s">
        <v>525</v>
      </c>
      <c r="W19" s="366"/>
    </row>
    <row r="20" spans="1:27" ht="17.100000000000001" customHeight="1" x14ac:dyDescent="0.15">
      <c r="A20" s="369" t="s">
        <v>411</v>
      </c>
      <c r="B20" s="369"/>
      <c r="C20" s="370"/>
      <c r="D20" s="373" t="s">
        <v>484</v>
      </c>
      <c r="E20" s="366"/>
      <c r="F20" s="337" t="s">
        <v>486</v>
      </c>
      <c r="G20" s="337"/>
      <c r="H20" s="337" t="s">
        <v>624</v>
      </c>
      <c r="I20" s="337"/>
      <c r="J20" s="337" t="s">
        <v>523</v>
      </c>
      <c r="K20" s="337"/>
      <c r="L20" s="333">
        <v>131890</v>
      </c>
      <c r="M20" s="333"/>
      <c r="N20" s="143"/>
      <c r="O20" s="366" t="s">
        <v>598</v>
      </c>
      <c r="P20" s="366"/>
      <c r="Q20" s="366"/>
      <c r="R20" s="202"/>
      <c r="S20" s="204">
        <v>277327</v>
      </c>
      <c r="T20" s="202"/>
      <c r="U20" s="33"/>
      <c r="V20" s="366" t="s">
        <v>606</v>
      </c>
      <c r="W20" s="366"/>
    </row>
    <row r="21" spans="1:27" ht="17.100000000000001" customHeight="1" x14ac:dyDescent="0.15">
      <c r="A21" s="369" t="s">
        <v>412</v>
      </c>
      <c r="B21" s="369"/>
      <c r="C21" s="370"/>
      <c r="D21" s="373" t="s">
        <v>484</v>
      </c>
      <c r="E21" s="366"/>
      <c r="F21" s="337" t="s">
        <v>8</v>
      </c>
      <c r="G21" s="337"/>
      <c r="H21" s="366" t="s">
        <v>625</v>
      </c>
      <c r="I21" s="366"/>
      <c r="J21" s="366" t="s">
        <v>524</v>
      </c>
      <c r="K21" s="366"/>
      <c r="L21" s="333">
        <v>2911</v>
      </c>
      <c r="M21" s="333"/>
      <c r="N21" s="143"/>
      <c r="O21" s="366" t="s">
        <v>514</v>
      </c>
      <c r="P21" s="366"/>
      <c r="Q21" s="366"/>
      <c r="R21" s="202"/>
      <c r="S21" s="204">
        <v>7999</v>
      </c>
      <c r="T21" s="202"/>
      <c r="U21" s="33"/>
      <c r="V21" s="366" t="s">
        <v>638</v>
      </c>
      <c r="W21" s="366"/>
    </row>
    <row r="22" spans="1:27" ht="17.100000000000001" customHeight="1" x14ac:dyDescent="0.15">
      <c r="A22" s="378" t="s">
        <v>413</v>
      </c>
      <c r="B22" s="378"/>
      <c r="C22" s="379"/>
      <c r="D22" s="377" t="s">
        <v>574</v>
      </c>
      <c r="E22" s="367"/>
      <c r="F22" s="367" t="s">
        <v>499</v>
      </c>
      <c r="G22" s="367"/>
      <c r="H22" s="367" t="s">
        <v>623</v>
      </c>
      <c r="I22" s="367"/>
      <c r="J22" s="367" t="s">
        <v>594</v>
      </c>
      <c r="K22" s="367"/>
      <c r="L22" s="382">
        <v>717</v>
      </c>
      <c r="M22" s="382"/>
      <c r="N22" s="147"/>
      <c r="O22" s="367" t="s">
        <v>515</v>
      </c>
      <c r="P22" s="367"/>
      <c r="Q22" s="367"/>
      <c r="R22" s="209"/>
      <c r="S22" s="207">
        <v>383</v>
      </c>
      <c r="T22" s="209"/>
      <c r="U22" s="212"/>
      <c r="V22" s="367" t="s">
        <v>639</v>
      </c>
      <c r="W22" s="367"/>
    </row>
    <row r="23" spans="1:27" x14ac:dyDescent="0.15">
      <c r="B23" s="2"/>
      <c r="W23" s="17" t="s">
        <v>273</v>
      </c>
    </row>
    <row r="24" spans="1:27" x14ac:dyDescent="0.15">
      <c r="B24" s="2"/>
    </row>
    <row r="25" spans="1:27" x14ac:dyDescent="0.15">
      <c r="B25" s="2"/>
      <c r="J25" s="6"/>
      <c r="K25" s="6"/>
      <c r="L25" s="6"/>
      <c r="M25" s="6"/>
    </row>
    <row r="26" spans="1:27" x14ac:dyDescent="0.15">
      <c r="B26" s="2"/>
    </row>
    <row r="27" spans="1:27" ht="20.25" customHeight="1" x14ac:dyDescent="0.15">
      <c r="A27" s="294" t="s">
        <v>562</v>
      </c>
      <c r="B27" s="294"/>
      <c r="C27" s="294"/>
      <c r="D27" s="294"/>
      <c r="E27" s="294"/>
      <c r="F27" s="294"/>
      <c r="G27" s="294"/>
      <c r="H27" s="294"/>
      <c r="I27" s="294"/>
      <c r="J27" s="294"/>
      <c r="K27" s="294"/>
      <c r="L27" s="297" t="s">
        <v>333</v>
      </c>
      <c r="M27" s="297"/>
      <c r="N27" s="297"/>
      <c r="O27" s="297"/>
      <c r="P27" s="297"/>
      <c r="Q27" s="297"/>
      <c r="R27" s="297"/>
      <c r="S27" s="297"/>
      <c r="T27" s="297"/>
      <c r="U27" s="297"/>
      <c r="V27" s="297"/>
      <c r="W27" s="297"/>
    </row>
    <row r="28" spans="1:27" x14ac:dyDescent="0.15">
      <c r="B28" s="2"/>
      <c r="L28" s="2"/>
    </row>
    <row r="29" spans="1:27" ht="17.100000000000001" customHeight="1" x14ac:dyDescent="0.15">
      <c r="A29" s="281" t="s">
        <v>1</v>
      </c>
      <c r="B29" s="283" t="s">
        <v>158</v>
      </c>
      <c r="C29" s="284"/>
      <c r="D29" s="283" t="s">
        <v>279</v>
      </c>
      <c r="E29" s="284"/>
      <c r="F29" s="283" t="s">
        <v>416</v>
      </c>
      <c r="G29" s="283"/>
      <c r="H29" s="283"/>
      <c r="I29" s="283"/>
      <c r="J29" s="283"/>
      <c r="K29" s="318"/>
      <c r="L29" s="352" t="s">
        <v>417</v>
      </c>
      <c r="M29" s="352"/>
      <c r="N29" s="352"/>
      <c r="O29" s="352"/>
      <c r="P29" s="352"/>
      <c r="Q29" s="352"/>
      <c r="R29" s="352"/>
      <c r="S29" s="353"/>
      <c r="T29" s="283" t="s">
        <v>283</v>
      </c>
      <c r="U29" s="283"/>
      <c r="V29" s="283"/>
      <c r="W29" s="318" t="s">
        <v>284</v>
      </c>
      <c r="X29" s="20"/>
      <c r="Y29" s="20"/>
      <c r="Z29" s="20"/>
      <c r="AA29" s="20"/>
    </row>
    <row r="30" spans="1:27" ht="17.100000000000001" customHeight="1" x14ac:dyDescent="0.15">
      <c r="A30" s="282"/>
      <c r="B30" s="284"/>
      <c r="C30" s="284"/>
      <c r="D30" s="284"/>
      <c r="E30" s="284"/>
      <c r="F30" s="283" t="s">
        <v>280</v>
      </c>
      <c r="G30" s="283"/>
      <c r="H30" s="283" t="s">
        <v>415</v>
      </c>
      <c r="I30" s="284"/>
      <c r="J30" s="283" t="s">
        <v>414</v>
      </c>
      <c r="K30" s="284"/>
      <c r="L30" s="283" t="s">
        <v>285</v>
      </c>
      <c r="M30" s="283"/>
      <c r="N30" s="283" t="s">
        <v>286</v>
      </c>
      <c r="O30" s="283"/>
      <c r="P30" s="283" t="s">
        <v>287</v>
      </c>
      <c r="Q30" s="283"/>
      <c r="R30" s="283" t="s">
        <v>288</v>
      </c>
      <c r="S30" s="283"/>
      <c r="T30" s="120" t="s">
        <v>238</v>
      </c>
      <c r="U30" s="98" t="s">
        <v>446</v>
      </c>
      <c r="V30" s="98" t="s">
        <v>289</v>
      </c>
      <c r="W30" s="285"/>
      <c r="X30" s="28"/>
      <c r="Y30" s="21"/>
      <c r="Z30" s="21"/>
      <c r="AA30" s="21"/>
    </row>
    <row r="31" spans="1:27" ht="16.5" customHeight="1" x14ac:dyDescent="0.15">
      <c r="A31" s="282"/>
      <c r="B31" s="98" t="s">
        <v>266</v>
      </c>
      <c r="C31" s="98" t="s">
        <v>224</v>
      </c>
      <c r="D31" s="98" t="s">
        <v>266</v>
      </c>
      <c r="E31" s="98" t="s">
        <v>224</v>
      </c>
      <c r="F31" s="98" t="s">
        <v>266</v>
      </c>
      <c r="G31" s="98" t="s">
        <v>224</v>
      </c>
      <c r="H31" s="98" t="s">
        <v>266</v>
      </c>
      <c r="I31" s="98" t="s">
        <v>224</v>
      </c>
      <c r="J31" s="98" t="s">
        <v>266</v>
      </c>
      <c r="K31" s="98" t="s">
        <v>224</v>
      </c>
      <c r="L31" s="98" t="s">
        <v>266</v>
      </c>
      <c r="M31" s="121" t="s">
        <v>224</v>
      </c>
      <c r="N31" s="98" t="s">
        <v>266</v>
      </c>
      <c r="O31" s="121" t="s">
        <v>224</v>
      </c>
      <c r="P31" s="98" t="s">
        <v>266</v>
      </c>
      <c r="Q31" s="98" t="s">
        <v>224</v>
      </c>
      <c r="R31" s="98" t="s">
        <v>266</v>
      </c>
      <c r="S31" s="121" t="s">
        <v>224</v>
      </c>
      <c r="T31" s="98" t="s">
        <v>266</v>
      </c>
      <c r="U31" s="98" t="s">
        <v>266</v>
      </c>
      <c r="V31" s="98" t="s">
        <v>266</v>
      </c>
      <c r="W31" s="122" t="s">
        <v>266</v>
      </c>
      <c r="X31" s="28"/>
      <c r="Y31" s="21"/>
      <c r="Z31" s="21"/>
      <c r="AA31" s="21"/>
    </row>
    <row r="32" spans="1:27" ht="5.65" customHeight="1" x14ac:dyDescent="0.15">
      <c r="A32" s="12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3"/>
      <c r="N32" s="3"/>
      <c r="O32" s="33"/>
      <c r="P32" s="3"/>
      <c r="Q32" s="47"/>
      <c r="R32" s="3"/>
      <c r="S32" s="33"/>
      <c r="T32" s="3"/>
      <c r="U32" s="3"/>
      <c r="V32" s="10"/>
      <c r="W32" s="10"/>
      <c r="X32" s="31"/>
      <c r="Y32" s="33"/>
      <c r="Z32" s="33"/>
      <c r="AA32" s="33"/>
    </row>
    <row r="33" spans="1:27" s="144" customFormat="1" ht="22.7" customHeight="1" x14ac:dyDescent="0.15">
      <c r="A33" s="52" t="s">
        <v>528</v>
      </c>
      <c r="B33" s="247">
        <v>1509053</v>
      </c>
      <c r="C33" s="245">
        <v>5186</v>
      </c>
      <c r="D33" s="245">
        <v>466350</v>
      </c>
      <c r="E33" s="245">
        <v>1603</v>
      </c>
      <c r="F33" s="249" t="s">
        <v>487</v>
      </c>
      <c r="G33" s="254" t="s">
        <v>479</v>
      </c>
      <c r="H33" s="245">
        <v>249112</v>
      </c>
      <c r="I33" s="245">
        <v>856</v>
      </c>
      <c r="J33" s="245">
        <v>145206</v>
      </c>
      <c r="K33" s="245">
        <v>499</v>
      </c>
      <c r="L33" s="245">
        <v>205763</v>
      </c>
      <c r="M33" s="245">
        <v>707</v>
      </c>
      <c r="N33" s="245">
        <v>113751</v>
      </c>
      <c r="O33" s="245">
        <v>391</v>
      </c>
      <c r="P33" s="245">
        <v>145476</v>
      </c>
      <c r="Q33" s="245">
        <v>500</v>
      </c>
      <c r="R33" s="245">
        <v>148602</v>
      </c>
      <c r="S33" s="245">
        <v>511</v>
      </c>
      <c r="T33" s="245">
        <v>5811</v>
      </c>
      <c r="U33" s="245">
        <v>14670</v>
      </c>
      <c r="V33" s="245">
        <v>9668</v>
      </c>
      <c r="W33" s="245" t="s">
        <v>73</v>
      </c>
      <c r="X33" s="168"/>
      <c r="Y33" s="33"/>
      <c r="Z33" s="33"/>
      <c r="AA33" s="33"/>
    </row>
    <row r="34" spans="1:27" s="144" customFormat="1" ht="22.7" customHeight="1" x14ac:dyDescent="0.15">
      <c r="A34" s="53" t="s">
        <v>462</v>
      </c>
      <c r="B34" s="248">
        <v>1486861</v>
      </c>
      <c r="C34" s="244">
        <v>5109</v>
      </c>
      <c r="D34" s="244">
        <v>431518</v>
      </c>
      <c r="E34" s="244">
        <v>1483</v>
      </c>
      <c r="F34" s="253" t="s">
        <v>488</v>
      </c>
      <c r="G34" s="252" t="s">
        <v>480</v>
      </c>
      <c r="H34" s="244">
        <v>231838</v>
      </c>
      <c r="I34" s="244">
        <v>797</v>
      </c>
      <c r="J34" s="244">
        <v>133642</v>
      </c>
      <c r="K34" s="244">
        <v>459</v>
      </c>
      <c r="L34" s="244">
        <v>186745</v>
      </c>
      <c r="M34" s="244">
        <v>642</v>
      </c>
      <c r="N34" s="244">
        <v>105042</v>
      </c>
      <c r="O34" s="244">
        <v>361</v>
      </c>
      <c r="P34" s="244">
        <v>132357</v>
      </c>
      <c r="Q34" s="244">
        <v>455</v>
      </c>
      <c r="R34" s="244">
        <v>138275</v>
      </c>
      <c r="S34" s="244">
        <v>475</v>
      </c>
      <c r="T34" s="244">
        <v>4955</v>
      </c>
      <c r="U34" s="244">
        <v>14304</v>
      </c>
      <c r="V34" s="244">
        <v>7915</v>
      </c>
      <c r="W34" s="244">
        <v>85378</v>
      </c>
      <c r="X34" s="168"/>
      <c r="Y34" s="33"/>
      <c r="Z34" s="33"/>
      <c r="AA34" s="33"/>
    </row>
    <row r="35" spans="1:27" s="144" customFormat="1" ht="22.7" customHeight="1" x14ac:dyDescent="0.15">
      <c r="A35" s="53" t="s">
        <v>463</v>
      </c>
      <c r="B35" s="248">
        <v>1573185</v>
      </c>
      <c r="C35" s="244">
        <v>5337</v>
      </c>
      <c r="D35" s="244">
        <v>398764</v>
      </c>
      <c r="E35" s="244">
        <v>1366</v>
      </c>
      <c r="F35" s="244">
        <v>129631</v>
      </c>
      <c r="G35" s="252" t="s">
        <v>500</v>
      </c>
      <c r="H35" s="244">
        <v>236263</v>
      </c>
      <c r="I35" s="244">
        <v>809</v>
      </c>
      <c r="J35" s="244">
        <v>138428</v>
      </c>
      <c r="K35" s="244">
        <v>474</v>
      </c>
      <c r="L35" s="244">
        <v>183216</v>
      </c>
      <c r="M35" s="244">
        <v>627</v>
      </c>
      <c r="N35" s="244">
        <v>108044</v>
      </c>
      <c r="O35" s="244">
        <v>370</v>
      </c>
      <c r="P35" s="244">
        <v>129425</v>
      </c>
      <c r="Q35" s="244">
        <v>443</v>
      </c>
      <c r="R35" s="244">
        <v>125688</v>
      </c>
      <c r="S35" s="244">
        <v>430</v>
      </c>
      <c r="T35" s="244">
        <v>5904</v>
      </c>
      <c r="U35" s="244">
        <v>14614</v>
      </c>
      <c r="V35" s="244">
        <v>8305</v>
      </c>
      <c r="W35" s="244">
        <v>94903</v>
      </c>
      <c r="X35" s="168"/>
      <c r="Y35" s="33"/>
      <c r="Z35" s="33"/>
      <c r="AA35" s="33"/>
    </row>
    <row r="36" spans="1:27" s="144" customFormat="1" ht="22.7" customHeight="1" x14ac:dyDescent="0.15">
      <c r="A36" s="53" t="s">
        <v>496</v>
      </c>
      <c r="B36" s="248">
        <v>1545789</v>
      </c>
      <c r="C36" s="244">
        <v>5278</v>
      </c>
      <c r="D36" s="244">
        <v>388595</v>
      </c>
      <c r="E36" s="244">
        <v>1340</v>
      </c>
      <c r="F36" s="244">
        <v>121628</v>
      </c>
      <c r="G36" s="252" t="s">
        <v>531</v>
      </c>
      <c r="H36" s="244">
        <v>234154</v>
      </c>
      <c r="I36" s="244">
        <v>807</v>
      </c>
      <c r="J36" s="244">
        <v>133656</v>
      </c>
      <c r="K36" s="244">
        <v>461</v>
      </c>
      <c r="L36" s="244">
        <v>179027</v>
      </c>
      <c r="M36" s="244">
        <v>617</v>
      </c>
      <c r="N36" s="244">
        <v>107489</v>
      </c>
      <c r="O36" s="244">
        <v>371</v>
      </c>
      <c r="P36" s="244">
        <v>127735</v>
      </c>
      <c r="Q36" s="244">
        <v>440</v>
      </c>
      <c r="R36" s="244">
        <v>122830</v>
      </c>
      <c r="S36" s="244">
        <v>424</v>
      </c>
      <c r="T36" s="244">
        <v>8470</v>
      </c>
      <c r="U36" s="244">
        <v>13128</v>
      </c>
      <c r="V36" s="244">
        <v>9576</v>
      </c>
      <c r="W36" s="244">
        <v>99501</v>
      </c>
      <c r="X36" s="168"/>
      <c r="Y36" s="33"/>
      <c r="Z36" s="33"/>
      <c r="AA36" s="33"/>
    </row>
    <row r="37" spans="1:27" s="152" customFormat="1" ht="22.7" customHeight="1" x14ac:dyDescent="0.15">
      <c r="A37" s="54" t="s">
        <v>529</v>
      </c>
      <c r="B37" s="198">
        <v>1517898</v>
      </c>
      <c r="C37" s="200">
        <v>5158</v>
      </c>
      <c r="D37" s="200">
        <v>366732</v>
      </c>
      <c r="E37" s="200">
        <v>1260</v>
      </c>
      <c r="F37" s="200">
        <v>128123</v>
      </c>
      <c r="G37" s="210" t="s">
        <v>607</v>
      </c>
      <c r="H37" s="200">
        <v>233042</v>
      </c>
      <c r="I37" s="200">
        <v>801</v>
      </c>
      <c r="J37" s="200">
        <v>131078</v>
      </c>
      <c r="K37" s="200">
        <v>450</v>
      </c>
      <c r="L37" s="200">
        <v>177230</v>
      </c>
      <c r="M37" s="200">
        <v>609</v>
      </c>
      <c r="N37" s="200">
        <v>102309</v>
      </c>
      <c r="O37" s="200">
        <v>352</v>
      </c>
      <c r="P37" s="200">
        <v>124075</v>
      </c>
      <c r="Q37" s="200">
        <v>426</v>
      </c>
      <c r="R37" s="200">
        <v>121228</v>
      </c>
      <c r="S37" s="200">
        <v>417</v>
      </c>
      <c r="T37" s="200">
        <v>7522</v>
      </c>
      <c r="U37" s="200">
        <v>11227</v>
      </c>
      <c r="V37" s="200">
        <v>10604</v>
      </c>
      <c r="W37" s="200">
        <v>104728</v>
      </c>
      <c r="X37" s="166"/>
      <c r="Y37" s="36"/>
      <c r="Z37" s="36"/>
      <c r="AA37" s="36"/>
    </row>
    <row r="38" spans="1:27" ht="5.65" customHeight="1" x14ac:dyDescent="0.15">
      <c r="A38" s="101"/>
      <c r="B38" s="93"/>
      <c r="C38" s="78"/>
      <c r="D38" s="78"/>
      <c r="E38" s="78"/>
      <c r="F38" s="78"/>
      <c r="G38" s="78"/>
      <c r="H38" s="78"/>
      <c r="I38" s="78"/>
      <c r="J38" s="78"/>
      <c r="K38" s="78"/>
      <c r="L38" s="78"/>
      <c r="M38" s="124"/>
      <c r="N38" s="78"/>
      <c r="O38" s="124"/>
      <c r="P38" s="78"/>
      <c r="Q38" s="78"/>
      <c r="R38" s="78"/>
      <c r="S38" s="124"/>
      <c r="T38" s="78"/>
      <c r="U38" s="78"/>
      <c r="V38" s="78"/>
      <c r="W38" s="78"/>
      <c r="X38" s="31"/>
      <c r="Y38" s="33"/>
      <c r="Z38" s="33"/>
      <c r="AA38" s="33"/>
    </row>
    <row r="39" spans="1:27" x14ac:dyDescent="0.15">
      <c r="B39" s="2"/>
      <c r="O39" s="201" t="s">
        <v>489</v>
      </c>
      <c r="P39" s="195"/>
      <c r="Q39" s="195"/>
      <c r="R39" s="195"/>
      <c r="S39" s="195"/>
      <c r="T39" s="195"/>
      <c r="U39" s="195"/>
      <c r="V39" s="195"/>
      <c r="W39" s="195"/>
    </row>
    <row r="40" spans="1:27" x14ac:dyDescent="0.15">
      <c r="O40" s="193" t="s">
        <v>475</v>
      </c>
      <c r="P40" s="195"/>
      <c r="Q40" s="195"/>
      <c r="R40" s="195"/>
      <c r="S40" s="195"/>
      <c r="T40" s="195"/>
      <c r="U40" s="195"/>
      <c r="V40" s="195"/>
      <c r="W40" s="195"/>
    </row>
    <row r="41" spans="1:27" x14ac:dyDescent="0.15">
      <c r="O41" s="193" t="s">
        <v>476</v>
      </c>
      <c r="P41" s="195"/>
      <c r="Q41" s="195"/>
      <c r="R41" s="195"/>
      <c r="S41" s="195"/>
      <c r="T41" s="195"/>
      <c r="U41" s="195"/>
      <c r="V41" s="195"/>
      <c r="W41" s="195"/>
    </row>
    <row r="42" spans="1:27" ht="13.5" customHeight="1" x14ac:dyDescent="0.15">
      <c r="O42" s="201" t="s">
        <v>490</v>
      </c>
      <c r="P42" s="195"/>
      <c r="Q42" s="195"/>
      <c r="R42" s="195"/>
      <c r="S42" s="195"/>
      <c r="T42" s="195"/>
      <c r="U42" s="195"/>
      <c r="V42" s="195"/>
      <c r="W42" s="195"/>
    </row>
    <row r="43" spans="1:27" ht="13.5" customHeight="1" x14ac:dyDescent="0.15">
      <c r="O43" s="201" t="s">
        <v>491</v>
      </c>
      <c r="P43" s="195"/>
      <c r="Q43" s="195"/>
      <c r="R43" s="195"/>
      <c r="S43" s="195"/>
      <c r="T43" s="195"/>
      <c r="U43" s="195"/>
      <c r="V43" s="195"/>
      <c r="W43" s="195"/>
    </row>
    <row r="44" spans="1:27" x14ac:dyDescent="0.15">
      <c r="O44" s="32" t="s">
        <v>325</v>
      </c>
      <c r="P44" s="194"/>
      <c r="Q44" s="194"/>
      <c r="R44" s="194"/>
    </row>
    <row r="45" spans="1:27" x14ac:dyDescent="0.15">
      <c r="B45" s="2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</row>
    <row r="46" spans="1:27" ht="16.5" customHeight="1" x14ac:dyDescent="0.15"/>
    <row r="47" spans="1:27" ht="16.5" customHeight="1" x14ac:dyDescent="0.15"/>
    <row r="48" spans="1:27" ht="13.5" customHeight="1" x14ac:dyDescent="0.15"/>
    <row r="49" ht="13.5" customHeight="1" x14ac:dyDescent="0.15"/>
    <row r="50" ht="7.15" customHeight="1" x14ac:dyDescent="0.15"/>
  </sheetData>
  <mergeCells count="166">
    <mergeCell ref="R4:T4"/>
    <mergeCell ref="V5:W5"/>
    <mergeCell ref="L1:W1"/>
    <mergeCell ref="A1:K1"/>
    <mergeCell ref="L27:W27"/>
    <mergeCell ref="A27:K27"/>
    <mergeCell ref="L21:M21"/>
    <mergeCell ref="L22:M22"/>
    <mergeCell ref="L19:M19"/>
    <mergeCell ref="L20:M20"/>
    <mergeCell ref="L17:M17"/>
    <mergeCell ref="L15:M15"/>
    <mergeCell ref="L16:M16"/>
    <mergeCell ref="O15:Q15"/>
    <mergeCell ref="O16:Q16"/>
    <mergeCell ref="O17:Q17"/>
    <mergeCell ref="O18:Q18"/>
    <mergeCell ref="U4:W4"/>
    <mergeCell ref="A3:C4"/>
    <mergeCell ref="A5:C5"/>
    <mergeCell ref="A6:C6"/>
    <mergeCell ref="A7:C7"/>
    <mergeCell ref="F11:G11"/>
    <mergeCell ref="L3:W3"/>
    <mergeCell ref="D3:K3"/>
    <mergeCell ref="O13:Q13"/>
    <mergeCell ref="J13:K13"/>
    <mergeCell ref="L10:M10"/>
    <mergeCell ref="O10:Q10"/>
    <mergeCell ref="L13:M13"/>
    <mergeCell ref="L8:M8"/>
    <mergeCell ref="A14:C14"/>
    <mergeCell ref="F12:G12"/>
    <mergeCell ref="O9:Q9"/>
    <mergeCell ref="L11:M11"/>
    <mergeCell ref="L12:M12"/>
    <mergeCell ref="O11:Q11"/>
    <mergeCell ref="O12:Q12"/>
    <mergeCell ref="H5:I5"/>
    <mergeCell ref="J5:K5"/>
    <mergeCell ref="L9:M9"/>
    <mergeCell ref="L5:M5"/>
    <mergeCell ref="O5:Q5"/>
    <mergeCell ref="O7:Q7"/>
    <mergeCell ref="O8:Q8"/>
    <mergeCell ref="A11:C11"/>
    <mergeCell ref="L4:N4"/>
    <mergeCell ref="O4:Q4"/>
    <mergeCell ref="V7:W7"/>
    <mergeCell ref="V8:W8"/>
    <mergeCell ref="L18:M18"/>
    <mergeCell ref="J7:K7"/>
    <mergeCell ref="J8:K8"/>
    <mergeCell ref="J9:K9"/>
    <mergeCell ref="J10:K10"/>
    <mergeCell ref="J11:K11"/>
    <mergeCell ref="J12:K12"/>
    <mergeCell ref="L14:M14"/>
    <mergeCell ref="L7:M7"/>
    <mergeCell ref="W29:W30"/>
    <mergeCell ref="T29:V29"/>
    <mergeCell ref="L30:M30"/>
    <mergeCell ref="N30:O30"/>
    <mergeCell ref="P30:Q30"/>
    <mergeCell ref="R30:S30"/>
    <mergeCell ref="L29:S29"/>
    <mergeCell ref="J14:K14"/>
    <mergeCell ref="J15:K15"/>
    <mergeCell ref="J16:K16"/>
    <mergeCell ref="J17:K17"/>
    <mergeCell ref="J18:K18"/>
    <mergeCell ref="J30:K30"/>
    <mergeCell ref="J19:K19"/>
    <mergeCell ref="J20:K20"/>
    <mergeCell ref="J22:K22"/>
    <mergeCell ref="O19:Q19"/>
    <mergeCell ref="O20:Q20"/>
    <mergeCell ref="O21:Q21"/>
    <mergeCell ref="O22:Q22"/>
    <mergeCell ref="O14:Q14"/>
    <mergeCell ref="V18:W18"/>
    <mergeCell ref="V19:W19"/>
    <mergeCell ref="V20:W20"/>
    <mergeCell ref="A29:A31"/>
    <mergeCell ref="B29:C30"/>
    <mergeCell ref="D29:E30"/>
    <mergeCell ref="H30:I30"/>
    <mergeCell ref="D17:E17"/>
    <mergeCell ref="D18:E18"/>
    <mergeCell ref="D19:E19"/>
    <mergeCell ref="D20:E20"/>
    <mergeCell ref="D21:E21"/>
    <mergeCell ref="D22:E22"/>
    <mergeCell ref="F19:G19"/>
    <mergeCell ref="F20:G20"/>
    <mergeCell ref="F21:G21"/>
    <mergeCell ref="F22:G22"/>
    <mergeCell ref="H22:I22"/>
    <mergeCell ref="F29:K29"/>
    <mergeCell ref="F17:G17"/>
    <mergeCell ref="F18:G18"/>
    <mergeCell ref="A20:C20"/>
    <mergeCell ref="A17:C17"/>
    <mergeCell ref="J21:K21"/>
    <mergeCell ref="A21:C21"/>
    <mergeCell ref="A22:C22"/>
    <mergeCell ref="A18:C18"/>
    <mergeCell ref="F30:G30"/>
    <mergeCell ref="D7:E7"/>
    <mergeCell ref="D8:E8"/>
    <mergeCell ref="D9:E9"/>
    <mergeCell ref="D10:E10"/>
    <mergeCell ref="D4:E4"/>
    <mergeCell ref="F4:G4"/>
    <mergeCell ref="H4:I4"/>
    <mergeCell ref="J4:K4"/>
    <mergeCell ref="D5:E5"/>
    <mergeCell ref="F5:G5"/>
    <mergeCell ref="D11:E11"/>
    <mergeCell ref="D12:E12"/>
    <mergeCell ref="D13:E13"/>
    <mergeCell ref="D14:E14"/>
    <mergeCell ref="D15:E15"/>
    <mergeCell ref="H19:I19"/>
    <mergeCell ref="H16:I16"/>
    <mergeCell ref="H17:I17"/>
    <mergeCell ref="H18:I18"/>
    <mergeCell ref="D16:E16"/>
    <mergeCell ref="H13:I13"/>
    <mergeCell ref="H14:I14"/>
    <mergeCell ref="H15:I15"/>
    <mergeCell ref="A19:C19"/>
    <mergeCell ref="H20:I20"/>
    <mergeCell ref="H21:I21"/>
    <mergeCell ref="F13:G13"/>
    <mergeCell ref="F14:G14"/>
    <mergeCell ref="F15:G15"/>
    <mergeCell ref="F16:G16"/>
    <mergeCell ref="F7:G7"/>
    <mergeCell ref="F8:G8"/>
    <mergeCell ref="F9:G9"/>
    <mergeCell ref="F10:G10"/>
    <mergeCell ref="A15:C15"/>
    <mergeCell ref="A16:C16"/>
    <mergeCell ref="A8:C8"/>
    <mergeCell ref="A9:C9"/>
    <mergeCell ref="A10:C10"/>
    <mergeCell ref="A12:C12"/>
    <mergeCell ref="A13:C13"/>
    <mergeCell ref="H11:I11"/>
    <mergeCell ref="H12:I12"/>
    <mergeCell ref="H7:I7"/>
    <mergeCell ref="H8:I8"/>
    <mergeCell ref="H9:I9"/>
    <mergeCell ref="H10:I10"/>
    <mergeCell ref="V21:W21"/>
    <mergeCell ref="V22:W22"/>
    <mergeCell ref="V9:W9"/>
    <mergeCell ref="V10:W10"/>
    <mergeCell ref="V11:W11"/>
    <mergeCell ref="V12:W12"/>
    <mergeCell ref="V13:W13"/>
    <mergeCell ref="V14:W14"/>
    <mergeCell ref="V15:W15"/>
    <mergeCell ref="V16:W16"/>
    <mergeCell ref="V17:W17"/>
  </mergeCells>
  <phoneticPr fontId="29"/>
  <pageMargins left="0.78740157480314965" right="0.78740157480314965" top="0.98425196850393704" bottom="0.98425196850393704" header="0.51181102362204722" footer="0.51181102362204722"/>
  <pageSetup paperSize="9" scale="95" firstPageNumber="228" pageOrder="overThenDown" orientation="portrait" useFirstPageNumber="1" r:id="rId1"/>
  <headerFooter differentOddEven="1">
    <oddHeader>&amp;L&amp;"ＭＳ 明朝,標準"&amp;10&amp;P　行財政</oddHeader>
    <evenHeader>&amp;R&amp;"ＭＳ 明朝,標準"&amp;10行財政　&amp;P</even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"/>
  <sheetViews>
    <sheetView showGridLines="0" view="pageBreakPreview" zoomScale="90" zoomScaleNormal="90" zoomScaleSheetLayoutView="90" workbookViewId="0">
      <selection activeCell="L14" sqref="L14"/>
    </sheetView>
  </sheetViews>
  <sheetFormatPr defaultRowHeight="13.5" x14ac:dyDescent="0.15"/>
  <cols>
    <col min="1" max="8" width="10.375" style="25" customWidth="1"/>
    <col min="9" max="10" width="7.875" style="25" customWidth="1"/>
    <col min="11" max="22" width="7.25" style="25" customWidth="1"/>
    <col min="23" max="26" width="6.5" style="25" customWidth="1"/>
    <col min="27" max="16384" width="9" style="25"/>
  </cols>
  <sheetData>
    <row r="1" spans="1:8" ht="19.5" customHeight="1" x14ac:dyDescent="0.15">
      <c r="B1" s="293" t="s">
        <v>563</v>
      </c>
      <c r="C1" s="293"/>
      <c r="D1" s="293"/>
      <c r="E1" s="293"/>
      <c r="F1" s="293"/>
      <c r="G1" s="293"/>
      <c r="H1" s="293"/>
    </row>
    <row r="2" spans="1:8" ht="17.25" customHeight="1" x14ac:dyDescent="0.15">
      <c r="A2" s="2"/>
    </row>
    <row r="3" spans="1:8" ht="19.5" customHeight="1" x14ac:dyDescent="0.15">
      <c r="A3" s="69" t="s">
        <v>1</v>
      </c>
      <c r="B3" s="283" t="s">
        <v>158</v>
      </c>
      <c r="C3" s="283"/>
      <c r="D3" s="49" t="s">
        <v>290</v>
      </c>
      <c r="E3" s="49" t="s">
        <v>291</v>
      </c>
      <c r="F3" s="49" t="s">
        <v>292</v>
      </c>
      <c r="G3" s="49" t="s">
        <v>293</v>
      </c>
      <c r="H3" s="50" t="s">
        <v>294</v>
      </c>
    </row>
    <row r="4" spans="1:8" ht="17.25" customHeight="1" x14ac:dyDescent="0.15">
      <c r="A4" s="51"/>
      <c r="B4" s="3"/>
      <c r="D4" s="3"/>
      <c r="E4" s="3"/>
      <c r="F4" s="3"/>
      <c r="G4" s="3"/>
      <c r="H4" s="3"/>
    </row>
    <row r="5" spans="1:8" s="144" customFormat="1" ht="17.25" customHeight="1" x14ac:dyDescent="0.15">
      <c r="A5" s="52" t="s">
        <v>528</v>
      </c>
      <c r="B5" s="360">
        <v>1509053</v>
      </c>
      <c r="C5" s="330"/>
      <c r="D5" s="247">
        <v>129624</v>
      </c>
      <c r="E5" s="247">
        <v>126417</v>
      </c>
      <c r="F5" s="247">
        <v>125769</v>
      </c>
      <c r="G5" s="247">
        <v>138593</v>
      </c>
      <c r="H5" s="247">
        <v>144101</v>
      </c>
    </row>
    <row r="6" spans="1:8" s="144" customFormat="1" ht="17.25" customHeight="1" x14ac:dyDescent="0.15">
      <c r="A6" s="53" t="s">
        <v>462</v>
      </c>
      <c r="B6" s="360">
        <v>1486861</v>
      </c>
      <c r="C6" s="330"/>
      <c r="D6" s="247">
        <v>126004</v>
      </c>
      <c r="E6" s="247">
        <v>125478</v>
      </c>
      <c r="F6" s="247">
        <v>116810</v>
      </c>
      <c r="G6" s="247">
        <v>133157</v>
      </c>
      <c r="H6" s="247">
        <v>139233</v>
      </c>
    </row>
    <row r="7" spans="1:8" s="144" customFormat="1" ht="17.25" customHeight="1" x14ac:dyDescent="0.15">
      <c r="A7" s="53" t="s">
        <v>463</v>
      </c>
      <c r="B7" s="330">
        <v>1573185</v>
      </c>
      <c r="C7" s="331"/>
      <c r="D7" s="247">
        <v>133841</v>
      </c>
      <c r="E7" s="247">
        <v>134679</v>
      </c>
      <c r="F7" s="247">
        <v>123938</v>
      </c>
      <c r="G7" s="247">
        <v>132485</v>
      </c>
      <c r="H7" s="247">
        <v>151410</v>
      </c>
    </row>
    <row r="8" spans="1:8" s="144" customFormat="1" ht="17.25" customHeight="1" x14ac:dyDescent="0.15">
      <c r="A8" s="53" t="s">
        <v>496</v>
      </c>
      <c r="B8" s="330">
        <v>1545789</v>
      </c>
      <c r="C8" s="331"/>
      <c r="D8" s="247">
        <v>128028</v>
      </c>
      <c r="E8" s="247">
        <v>138291</v>
      </c>
      <c r="F8" s="247">
        <v>122584</v>
      </c>
      <c r="G8" s="247">
        <v>138888</v>
      </c>
      <c r="H8" s="247">
        <v>142805</v>
      </c>
    </row>
    <row r="9" spans="1:8" s="152" customFormat="1" ht="17.25" customHeight="1" x14ac:dyDescent="0.15">
      <c r="A9" s="54" t="s">
        <v>529</v>
      </c>
      <c r="B9" s="329">
        <v>1517898</v>
      </c>
      <c r="C9" s="388"/>
      <c r="D9" s="41">
        <v>132259</v>
      </c>
      <c r="E9" s="41">
        <v>131066</v>
      </c>
      <c r="F9" s="41">
        <v>117644</v>
      </c>
      <c r="G9" s="41">
        <v>138546</v>
      </c>
      <c r="H9" s="41">
        <v>142806</v>
      </c>
    </row>
    <row r="10" spans="1:8" ht="17.25" customHeight="1" x14ac:dyDescent="0.15">
      <c r="A10" s="55"/>
      <c r="B10" s="93"/>
      <c r="C10" s="88"/>
      <c r="D10" s="78"/>
      <c r="E10" s="78"/>
      <c r="F10" s="78"/>
      <c r="G10" s="78"/>
      <c r="H10" s="78"/>
    </row>
    <row r="11" spans="1:8" ht="17.25" customHeight="1" x14ac:dyDescent="0.15">
      <c r="A11" s="2"/>
    </row>
    <row r="12" spans="1:8" ht="17.25" customHeight="1" x14ac:dyDescent="0.15">
      <c r="A12" s="2"/>
    </row>
    <row r="13" spans="1:8" ht="17.25" customHeight="1" x14ac:dyDescent="0.15">
      <c r="A13" s="2"/>
    </row>
    <row r="14" spans="1:8" ht="20.25" customHeight="1" x14ac:dyDescent="0.15">
      <c r="A14" s="69" t="s">
        <v>1</v>
      </c>
      <c r="B14" s="49" t="s">
        <v>295</v>
      </c>
      <c r="C14" s="49" t="s">
        <v>296</v>
      </c>
      <c r="D14" s="49" t="s">
        <v>297</v>
      </c>
      <c r="E14" s="49" t="s">
        <v>298</v>
      </c>
      <c r="F14" s="49" t="s">
        <v>299</v>
      </c>
      <c r="G14" s="49" t="s">
        <v>300</v>
      </c>
      <c r="H14" s="50" t="s">
        <v>301</v>
      </c>
    </row>
    <row r="15" spans="1:8" ht="17.25" customHeight="1" x14ac:dyDescent="0.15">
      <c r="A15" s="51"/>
      <c r="B15" s="3"/>
      <c r="C15" s="3"/>
      <c r="D15" s="3"/>
      <c r="E15" s="3"/>
      <c r="F15" s="3"/>
      <c r="G15" s="3"/>
      <c r="H15" s="3"/>
    </row>
    <row r="16" spans="1:8" s="144" customFormat="1" ht="17.25" customHeight="1" x14ac:dyDescent="0.15">
      <c r="A16" s="52" t="s">
        <v>528</v>
      </c>
      <c r="B16" s="247">
        <v>129502</v>
      </c>
      <c r="C16" s="247">
        <v>126995</v>
      </c>
      <c r="D16" s="247">
        <v>123274</v>
      </c>
      <c r="E16" s="247">
        <v>109426</v>
      </c>
      <c r="F16" s="247">
        <v>120019</v>
      </c>
      <c r="G16" s="247">
        <v>110690</v>
      </c>
      <c r="H16" s="247">
        <v>124643</v>
      </c>
    </row>
    <row r="17" spans="1:8" s="144" customFormat="1" ht="17.25" customHeight="1" x14ac:dyDescent="0.15">
      <c r="A17" s="53" t="s">
        <v>462</v>
      </c>
      <c r="B17" s="247">
        <v>126598</v>
      </c>
      <c r="C17" s="247">
        <v>121421</v>
      </c>
      <c r="D17" s="247">
        <v>124759</v>
      </c>
      <c r="E17" s="247">
        <v>103833</v>
      </c>
      <c r="F17" s="247">
        <v>121428</v>
      </c>
      <c r="G17" s="247">
        <v>118652</v>
      </c>
      <c r="H17" s="247">
        <v>129488</v>
      </c>
    </row>
    <row r="18" spans="1:8" s="144" customFormat="1" ht="17.25" customHeight="1" x14ac:dyDescent="0.15">
      <c r="A18" s="53" t="s">
        <v>463</v>
      </c>
      <c r="B18" s="247">
        <v>127998</v>
      </c>
      <c r="C18" s="247">
        <v>131754</v>
      </c>
      <c r="D18" s="247">
        <v>130569</v>
      </c>
      <c r="E18" s="247">
        <v>115774</v>
      </c>
      <c r="F18" s="247">
        <v>131465</v>
      </c>
      <c r="G18" s="247">
        <v>130026</v>
      </c>
      <c r="H18" s="247">
        <v>129246</v>
      </c>
    </row>
    <row r="19" spans="1:8" s="144" customFormat="1" ht="17.25" customHeight="1" x14ac:dyDescent="0.15">
      <c r="A19" s="53" t="s">
        <v>496</v>
      </c>
      <c r="B19" s="247">
        <v>123323</v>
      </c>
      <c r="C19" s="247">
        <v>135136</v>
      </c>
      <c r="D19" s="247">
        <v>124494</v>
      </c>
      <c r="E19" s="247">
        <v>112971</v>
      </c>
      <c r="F19" s="247">
        <v>131288</v>
      </c>
      <c r="G19" s="247">
        <v>124489</v>
      </c>
      <c r="H19" s="247">
        <v>123492</v>
      </c>
    </row>
    <row r="20" spans="1:8" s="152" customFormat="1" ht="17.25" customHeight="1" x14ac:dyDescent="0.15">
      <c r="A20" s="54" t="s">
        <v>529</v>
      </c>
      <c r="B20" s="41">
        <v>125744</v>
      </c>
      <c r="C20" s="41">
        <v>128185</v>
      </c>
      <c r="D20" s="41">
        <v>122447</v>
      </c>
      <c r="E20" s="41">
        <v>113791</v>
      </c>
      <c r="F20" s="41">
        <v>122270</v>
      </c>
      <c r="G20" s="41">
        <v>120158</v>
      </c>
      <c r="H20" s="41">
        <v>122982</v>
      </c>
    </row>
    <row r="21" spans="1:8" ht="17.25" customHeight="1" x14ac:dyDescent="0.15">
      <c r="A21" s="55"/>
      <c r="B21" s="93"/>
      <c r="C21" s="78"/>
      <c r="D21" s="78"/>
      <c r="E21" s="125"/>
      <c r="F21" s="125"/>
      <c r="G21" s="78"/>
      <c r="H21" s="78"/>
    </row>
    <row r="22" spans="1:8" ht="19.5" customHeight="1" x14ac:dyDescent="0.15">
      <c r="F22" s="387" t="s">
        <v>273</v>
      </c>
      <c r="G22" s="387"/>
      <c r="H22" s="387"/>
    </row>
    <row r="23" spans="1:8" ht="17.25" customHeight="1" x14ac:dyDescent="0.15">
      <c r="A23" s="2"/>
    </row>
    <row r="24" spans="1:8" ht="17.25" customHeight="1" x14ac:dyDescent="0.15">
      <c r="A24" s="2"/>
    </row>
    <row r="25" spans="1:8" ht="17.25" customHeight="1" x14ac:dyDescent="0.15">
      <c r="A25" s="2"/>
    </row>
    <row r="26" spans="1:8" ht="17.25" customHeight="1" x14ac:dyDescent="0.15">
      <c r="A26" s="2"/>
    </row>
    <row r="27" spans="1:8" ht="17.25" customHeight="1" x14ac:dyDescent="0.15">
      <c r="A27" s="2"/>
    </row>
    <row r="28" spans="1:8" ht="17.25" customHeight="1" x14ac:dyDescent="0.15">
      <c r="A28" s="2"/>
    </row>
    <row r="29" spans="1:8" ht="17.25" customHeight="1" x14ac:dyDescent="0.15">
      <c r="A29" s="2"/>
    </row>
    <row r="30" spans="1:8" ht="17.25" customHeight="1" x14ac:dyDescent="0.15">
      <c r="A30" s="2"/>
    </row>
    <row r="31" spans="1:8" ht="17.25" customHeight="1" x14ac:dyDescent="0.15"/>
    <row r="32" spans="1:8" ht="17.25" customHeight="1" x14ac:dyDescent="0.15"/>
    <row r="33" ht="17.25" customHeight="1" x14ac:dyDescent="0.15"/>
    <row r="34" ht="17.25" customHeight="1" x14ac:dyDescent="0.15"/>
    <row r="35" ht="17.25" customHeight="1" x14ac:dyDescent="0.15"/>
    <row r="36" ht="17.25" customHeight="1" x14ac:dyDescent="0.15"/>
    <row r="37" ht="17.25" customHeight="1" x14ac:dyDescent="0.15"/>
    <row r="38" ht="17.25" customHeight="1" x14ac:dyDescent="0.15"/>
    <row r="39" ht="17.25" customHeight="1" x14ac:dyDescent="0.15"/>
    <row r="40" ht="17.25" customHeight="1" x14ac:dyDescent="0.15"/>
    <row r="41" ht="17.25" customHeight="1" x14ac:dyDescent="0.15"/>
    <row r="42" ht="17.25" customHeight="1" x14ac:dyDescent="0.15"/>
    <row r="43" ht="17.25" customHeight="1" x14ac:dyDescent="0.15"/>
    <row r="44" ht="17.25" customHeight="1" x14ac:dyDescent="0.15"/>
    <row r="45" ht="17.25" customHeight="1" x14ac:dyDescent="0.15"/>
    <row r="46" ht="17.25" customHeight="1" x14ac:dyDescent="0.15"/>
  </sheetData>
  <mergeCells count="8">
    <mergeCell ref="B1:H1"/>
    <mergeCell ref="F22:H22"/>
    <mergeCell ref="B3:C3"/>
    <mergeCell ref="B5:C5"/>
    <mergeCell ref="B6:C6"/>
    <mergeCell ref="B7:C7"/>
    <mergeCell ref="B9:C9"/>
    <mergeCell ref="B8:C8"/>
  </mergeCells>
  <phoneticPr fontId="29"/>
  <pageMargins left="0.78740157480314965" right="0.78740157480314965" top="0.98425196850393704" bottom="0.98425196850393704" header="0.51181102362204722" footer="0.51181102362204722"/>
  <pageSetup paperSize="9" firstPageNumber="230" pageOrder="overThenDown" orientation="portrait" useFirstPageNumber="1" r:id="rId1"/>
  <headerFooter>
    <oddHeader>&amp;L&amp;"ＭＳ 明朝,標準"&amp;10&amp;P 行財政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3"/>
  <sheetViews>
    <sheetView showGridLines="0" view="pageBreakPreview" zoomScale="90" zoomScaleNormal="90" zoomScaleSheetLayoutView="90" workbookViewId="0">
      <selection activeCell="K33" sqref="K33"/>
    </sheetView>
  </sheetViews>
  <sheetFormatPr defaultRowHeight="13.5" x14ac:dyDescent="0.15"/>
  <cols>
    <col min="1" max="1" width="12.875" style="12" customWidth="1"/>
    <col min="2" max="7" width="12.375" style="12" customWidth="1"/>
    <col min="8" max="13" width="14.5" style="12" customWidth="1"/>
    <col min="14" max="16" width="10.25" style="12" bestFit="1" customWidth="1"/>
    <col min="17" max="16384" width="9" style="12"/>
  </cols>
  <sheetData>
    <row r="1" spans="1:16" ht="21.75" customHeight="1" x14ac:dyDescent="0.15">
      <c r="A1" s="294" t="s">
        <v>544</v>
      </c>
      <c r="B1" s="294"/>
      <c r="C1" s="294"/>
      <c r="D1" s="294"/>
      <c r="E1" s="294"/>
      <c r="F1" s="294"/>
      <c r="G1" s="294"/>
      <c r="H1" s="293" t="s">
        <v>418</v>
      </c>
      <c r="I1" s="293"/>
      <c r="J1" s="293"/>
      <c r="K1" s="293"/>
      <c r="L1" s="293"/>
      <c r="M1" s="293"/>
      <c r="N1" s="14"/>
      <c r="O1" s="14"/>
      <c r="P1" s="14"/>
    </row>
    <row r="2" spans="1:16" x14ac:dyDescent="0.15">
      <c r="A2" s="2"/>
      <c r="J2" s="14"/>
      <c r="K2" s="14"/>
      <c r="L2" s="14"/>
      <c r="M2" s="16" t="s">
        <v>18</v>
      </c>
      <c r="N2" s="14"/>
    </row>
    <row r="3" spans="1:16" ht="16.350000000000001" customHeight="1" x14ac:dyDescent="0.15">
      <c r="A3" s="295" t="s">
        <v>1</v>
      </c>
      <c r="B3" s="289" t="s">
        <v>10</v>
      </c>
      <c r="C3" s="289" t="s">
        <v>11</v>
      </c>
      <c r="D3" s="289" t="s">
        <v>12</v>
      </c>
      <c r="E3" s="289" t="s">
        <v>13</v>
      </c>
      <c r="F3" s="289" t="s">
        <v>14</v>
      </c>
      <c r="G3" s="60" t="s">
        <v>15</v>
      </c>
      <c r="H3" s="289" t="s">
        <v>375</v>
      </c>
      <c r="I3" s="61" t="s">
        <v>19</v>
      </c>
      <c r="J3" s="289" t="s">
        <v>377</v>
      </c>
      <c r="K3" s="289" t="s">
        <v>20</v>
      </c>
      <c r="L3" s="289" t="s">
        <v>21</v>
      </c>
      <c r="M3" s="62" t="s">
        <v>22</v>
      </c>
    </row>
    <row r="4" spans="1:16" ht="16.350000000000001" customHeight="1" x14ac:dyDescent="0.15">
      <c r="A4" s="296"/>
      <c r="B4" s="291"/>
      <c r="C4" s="291"/>
      <c r="D4" s="291"/>
      <c r="E4" s="291"/>
      <c r="F4" s="291"/>
      <c r="G4" s="63" t="s">
        <v>303</v>
      </c>
      <c r="H4" s="291"/>
      <c r="I4" s="64" t="s">
        <v>376</v>
      </c>
      <c r="J4" s="291"/>
      <c r="K4" s="291"/>
      <c r="L4" s="291"/>
      <c r="M4" s="58" t="s">
        <v>23</v>
      </c>
    </row>
    <row r="5" spans="1:16" ht="7.15" customHeight="1" x14ac:dyDescent="0.15">
      <c r="A5" s="6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</row>
    <row r="6" spans="1:16" s="144" customFormat="1" ht="22.7" customHeight="1" x14ac:dyDescent="0.15">
      <c r="A6" s="53" t="s">
        <v>533</v>
      </c>
      <c r="B6" s="247">
        <v>53330270</v>
      </c>
      <c r="C6" s="247">
        <v>30477029</v>
      </c>
      <c r="D6" s="247">
        <v>324805</v>
      </c>
      <c r="E6" s="247">
        <v>259086</v>
      </c>
      <c r="F6" s="247">
        <v>75508</v>
      </c>
      <c r="G6" s="247">
        <v>26363</v>
      </c>
      <c r="H6" s="247">
        <v>1729525</v>
      </c>
      <c r="I6" s="247">
        <v>20173</v>
      </c>
      <c r="J6" s="247">
        <v>323762</v>
      </c>
      <c r="K6" s="247">
        <v>363278</v>
      </c>
      <c r="L6" s="247">
        <v>94701</v>
      </c>
      <c r="M6" s="247">
        <v>26689</v>
      </c>
    </row>
    <row r="7" spans="1:16" s="144" customFormat="1" ht="22.7" customHeight="1" x14ac:dyDescent="0.15">
      <c r="A7" s="53" t="s">
        <v>534</v>
      </c>
      <c r="B7" s="247">
        <v>54973740</v>
      </c>
      <c r="C7" s="247">
        <v>29436323</v>
      </c>
      <c r="D7" s="247">
        <v>308797</v>
      </c>
      <c r="E7" s="247">
        <v>201810</v>
      </c>
      <c r="F7" s="247">
        <v>61153</v>
      </c>
      <c r="G7" s="247">
        <v>26037</v>
      </c>
      <c r="H7" s="247">
        <v>1841887</v>
      </c>
      <c r="I7" s="247">
        <v>18978</v>
      </c>
      <c r="J7" s="247">
        <v>158466</v>
      </c>
      <c r="K7" s="247">
        <v>346768</v>
      </c>
      <c r="L7" s="247">
        <v>124852</v>
      </c>
      <c r="M7" s="247">
        <v>26652</v>
      </c>
    </row>
    <row r="8" spans="1:16" s="144" customFormat="1" ht="22.7" customHeight="1" x14ac:dyDescent="0.15">
      <c r="A8" s="53" t="s">
        <v>469</v>
      </c>
      <c r="B8" s="247">
        <v>56234541</v>
      </c>
      <c r="C8" s="247">
        <v>28645582</v>
      </c>
      <c r="D8" s="247">
        <v>300422</v>
      </c>
      <c r="E8" s="247">
        <v>202074</v>
      </c>
      <c r="F8" s="247">
        <v>76249</v>
      </c>
      <c r="G8" s="247">
        <v>23491</v>
      </c>
      <c r="H8" s="247">
        <v>1838722</v>
      </c>
      <c r="I8" s="247">
        <v>18395</v>
      </c>
      <c r="J8" s="247">
        <v>178341</v>
      </c>
      <c r="K8" s="247">
        <v>289393</v>
      </c>
      <c r="L8" s="247">
        <v>1407175</v>
      </c>
      <c r="M8" s="247">
        <v>24413</v>
      </c>
    </row>
    <row r="9" spans="1:16" s="144" customFormat="1" ht="22.7" customHeight="1" x14ac:dyDescent="0.15">
      <c r="A9" s="53" t="s">
        <v>465</v>
      </c>
      <c r="B9" s="247">
        <v>58193238</v>
      </c>
      <c r="C9" s="247">
        <v>29023950</v>
      </c>
      <c r="D9" s="247">
        <v>292969</v>
      </c>
      <c r="E9" s="247">
        <v>188286</v>
      </c>
      <c r="F9" s="247">
        <v>83825</v>
      </c>
      <c r="G9" s="247">
        <v>18604</v>
      </c>
      <c r="H9" s="247">
        <v>1817364</v>
      </c>
      <c r="I9" s="247">
        <v>16228</v>
      </c>
      <c r="J9" s="247">
        <v>146503</v>
      </c>
      <c r="K9" s="247">
        <v>361460</v>
      </c>
      <c r="L9" s="247">
        <v>1906862</v>
      </c>
      <c r="M9" s="247">
        <v>24168</v>
      </c>
    </row>
    <row r="10" spans="1:16" s="144" customFormat="1" ht="22.7" customHeight="1" x14ac:dyDescent="0.15">
      <c r="A10" s="53" t="s">
        <v>460</v>
      </c>
      <c r="B10" s="247">
        <v>61987261</v>
      </c>
      <c r="C10" s="247">
        <v>29991347</v>
      </c>
      <c r="D10" s="247">
        <v>277527</v>
      </c>
      <c r="E10" s="247">
        <v>179545</v>
      </c>
      <c r="F10" s="247">
        <v>90600</v>
      </c>
      <c r="G10" s="247">
        <v>23201</v>
      </c>
      <c r="H10" s="247">
        <v>1802620</v>
      </c>
      <c r="I10" s="247">
        <v>18142</v>
      </c>
      <c r="J10" s="247">
        <v>167709</v>
      </c>
      <c r="K10" s="247">
        <v>141806</v>
      </c>
      <c r="L10" s="247">
        <v>1713857</v>
      </c>
      <c r="M10" s="247">
        <v>25026</v>
      </c>
    </row>
    <row r="11" spans="1:16" s="144" customFormat="1" ht="22.7" customHeight="1" x14ac:dyDescent="0.15">
      <c r="A11" s="53" t="s">
        <v>494</v>
      </c>
      <c r="B11" s="247">
        <v>60636386</v>
      </c>
      <c r="C11" s="247">
        <v>30728110</v>
      </c>
      <c r="D11" s="247">
        <v>265476</v>
      </c>
      <c r="E11" s="247">
        <v>227934</v>
      </c>
      <c r="F11" s="247">
        <v>155206</v>
      </c>
      <c r="G11" s="247">
        <v>202336</v>
      </c>
      <c r="H11" s="247">
        <v>1787256</v>
      </c>
      <c r="I11" s="247">
        <v>16866</v>
      </c>
      <c r="J11" s="247">
        <v>164077</v>
      </c>
      <c r="K11" s="247">
        <v>155275</v>
      </c>
      <c r="L11" s="247">
        <v>1371237</v>
      </c>
      <c r="M11" s="247">
        <v>23880</v>
      </c>
    </row>
    <row r="12" spans="1:16" s="144" customFormat="1" ht="22.7" customHeight="1" x14ac:dyDescent="0.15">
      <c r="A12" s="53" t="s">
        <v>462</v>
      </c>
      <c r="B12" s="248">
        <v>61397274</v>
      </c>
      <c r="C12" s="246">
        <v>31017094</v>
      </c>
      <c r="D12" s="246">
        <v>254988</v>
      </c>
      <c r="E12" s="246">
        <v>230453</v>
      </c>
      <c r="F12" s="246">
        <v>290890</v>
      </c>
      <c r="G12" s="246">
        <v>244715</v>
      </c>
      <c r="H12" s="246">
        <v>2305414</v>
      </c>
      <c r="I12" s="246">
        <v>17425</v>
      </c>
      <c r="J12" s="246">
        <v>84964</v>
      </c>
      <c r="K12" s="246">
        <v>145967</v>
      </c>
      <c r="L12" s="246">
        <v>901085</v>
      </c>
      <c r="M12" s="246">
        <v>20496</v>
      </c>
    </row>
    <row r="13" spans="1:16" s="144" customFormat="1" ht="22.7" customHeight="1" x14ac:dyDescent="0.15">
      <c r="A13" s="53" t="s">
        <v>463</v>
      </c>
      <c r="B13" s="248">
        <v>62732331</v>
      </c>
      <c r="C13" s="246">
        <v>30683315</v>
      </c>
      <c r="D13" s="246">
        <v>257214</v>
      </c>
      <c r="E13" s="246">
        <v>198149</v>
      </c>
      <c r="F13" s="246">
        <v>237826</v>
      </c>
      <c r="G13" s="246">
        <v>233979</v>
      </c>
      <c r="H13" s="246">
        <v>4165535</v>
      </c>
      <c r="I13" s="246">
        <v>16607</v>
      </c>
      <c r="J13" s="246">
        <v>115556</v>
      </c>
      <c r="K13" s="246">
        <v>148177</v>
      </c>
      <c r="L13" s="246">
        <v>748311</v>
      </c>
      <c r="M13" s="246">
        <v>20987</v>
      </c>
    </row>
    <row r="14" spans="1:16" s="144" customFormat="1" ht="22.7" customHeight="1" x14ac:dyDescent="0.15">
      <c r="A14" s="53" t="s">
        <v>496</v>
      </c>
      <c r="B14" s="248">
        <v>63172870</v>
      </c>
      <c r="C14" s="246">
        <v>30644748</v>
      </c>
      <c r="D14" s="246">
        <v>255700</v>
      </c>
      <c r="E14" s="246">
        <v>54294</v>
      </c>
      <c r="F14" s="246">
        <v>177075</v>
      </c>
      <c r="G14" s="246">
        <v>102731</v>
      </c>
      <c r="H14" s="246">
        <v>3758326</v>
      </c>
      <c r="I14" s="246">
        <v>16960</v>
      </c>
      <c r="J14" s="246">
        <v>116291</v>
      </c>
      <c r="K14" s="246">
        <v>139058</v>
      </c>
      <c r="L14" s="246">
        <v>533874</v>
      </c>
      <c r="M14" s="246">
        <v>18963</v>
      </c>
    </row>
    <row r="15" spans="1:16" s="152" customFormat="1" ht="22.7" customHeight="1" x14ac:dyDescent="0.15">
      <c r="A15" s="54" t="s">
        <v>529</v>
      </c>
      <c r="B15" s="170">
        <v>64143676</v>
      </c>
      <c r="C15" s="171">
        <v>31171062</v>
      </c>
      <c r="D15" s="171">
        <v>257228</v>
      </c>
      <c r="E15" s="171">
        <v>57317</v>
      </c>
      <c r="F15" s="171">
        <v>235867</v>
      </c>
      <c r="G15" s="171">
        <v>235978</v>
      </c>
      <c r="H15" s="171">
        <v>3825929</v>
      </c>
      <c r="I15" s="171">
        <v>15172</v>
      </c>
      <c r="J15" s="171">
        <v>147428</v>
      </c>
      <c r="K15" s="171">
        <v>173761</v>
      </c>
      <c r="L15" s="171">
        <v>799355</v>
      </c>
      <c r="M15" s="171">
        <v>18125</v>
      </c>
    </row>
    <row r="16" spans="1:16" ht="7.15" customHeight="1" x14ac:dyDescent="0.15">
      <c r="A16" s="66"/>
      <c r="B16" s="67"/>
      <c r="C16" s="68"/>
      <c r="D16" s="68"/>
      <c r="E16" s="68"/>
      <c r="F16" s="68"/>
      <c r="G16" s="68"/>
      <c r="H16" s="68"/>
      <c r="I16" s="68"/>
      <c r="J16" s="68"/>
      <c r="K16" s="68"/>
      <c r="L16" s="68"/>
      <c r="M16" s="68"/>
    </row>
    <row r="17" spans="1:12" x14ac:dyDescent="0.15">
      <c r="A17" s="2"/>
      <c r="H17" s="2"/>
    </row>
    <row r="18" spans="1:12" x14ac:dyDescent="0.15">
      <c r="A18" s="2"/>
      <c r="H18" s="2"/>
    </row>
    <row r="19" spans="1:12" x14ac:dyDescent="0.15">
      <c r="A19" s="2"/>
      <c r="H19" s="2"/>
    </row>
    <row r="20" spans="1:12" x14ac:dyDescent="0.15">
      <c r="A20" s="2"/>
      <c r="H20" s="2"/>
    </row>
    <row r="21" spans="1:12" ht="16.350000000000001" customHeight="1" x14ac:dyDescent="0.15">
      <c r="A21" s="295" t="s">
        <v>1</v>
      </c>
      <c r="B21" s="289" t="s">
        <v>379</v>
      </c>
      <c r="C21" s="289" t="s">
        <v>378</v>
      </c>
      <c r="D21" s="289" t="s">
        <v>17</v>
      </c>
      <c r="E21" s="289" t="s">
        <v>387</v>
      </c>
      <c r="F21" s="289" t="s">
        <v>386</v>
      </c>
      <c r="G21" s="289" t="s">
        <v>384</v>
      </c>
      <c r="H21" s="289" t="s">
        <v>383</v>
      </c>
      <c r="I21" s="289" t="s">
        <v>382</v>
      </c>
      <c r="J21" s="289" t="s">
        <v>381</v>
      </c>
      <c r="K21" s="289" t="s">
        <v>380</v>
      </c>
      <c r="L21" s="62" t="s">
        <v>385</v>
      </c>
    </row>
    <row r="22" spans="1:12" ht="16.350000000000001" customHeight="1" x14ac:dyDescent="0.15">
      <c r="A22" s="296"/>
      <c r="B22" s="291"/>
      <c r="C22" s="291"/>
      <c r="D22" s="291"/>
      <c r="E22" s="291"/>
      <c r="F22" s="291"/>
      <c r="G22" s="291"/>
      <c r="H22" s="291"/>
      <c r="I22" s="291"/>
      <c r="J22" s="291"/>
      <c r="K22" s="291"/>
      <c r="L22" s="58" t="s">
        <v>28</v>
      </c>
    </row>
    <row r="23" spans="1:12" ht="7.15" customHeight="1" x14ac:dyDescent="0.15">
      <c r="A23" s="65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</row>
    <row r="24" spans="1:12" s="144" customFormat="1" ht="22.7" customHeight="1" x14ac:dyDescent="0.15">
      <c r="A24" s="53" t="s">
        <v>533</v>
      </c>
      <c r="B24" s="247">
        <v>385835</v>
      </c>
      <c r="C24" s="247">
        <v>767061</v>
      </c>
      <c r="D24" s="247">
        <v>8122534</v>
      </c>
      <c r="E24" s="247">
        <v>5530652</v>
      </c>
      <c r="F24" s="247">
        <v>146861</v>
      </c>
      <c r="G24" s="247">
        <v>4824</v>
      </c>
      <c r="H24" s="247">
        <v>2061295</v>
      </c>
      <c r="I24" s="247">
        <v>1073310</v>
      </c>
      <c r="J24" s="247">
        <v>400379</v>
      </c>
      <c r="K24" s="247">
        <v>1116600</v>
      </c>
      <c r="L24" s="247" t="s">
        <v>8</v>
      </c>
    </row>
    <row r="25" spans="1:12" s="144" customFormat="1" ht="22.7" customHeight="1" x14ac:dyDescent="0.15">
      <c r="A25" s="53" t="s">
        <v>534</v>
      </c>
      <c r="B25" s="247">
        <v>409916</v>
      </c>
      <c r="C25" s="247">
        <v>755090</v>
      </c>
      <c r="D25" s="247">
        <v>6265372</v>
      </c>
      <c r="E25" s="247">
        <v>6067781</v>
      </c>
      <c r="F25" s="247">
        <v>116997</v>
      </c>
      <c r="G25" s="247">
        <v>4009</v>
      </c>
      <c r="H25" s="247">
        <v>2304559</v>
      </c>
      <c r="I25" s="247">
        <v>3951215</v>
      </c>
      <c r="J25" s="247">
        <v>404878</v>
      </c>
      <c r="K25" s="247">
        <v>2142200</v>
      </c>
      <c r="L25" s="247" t="s">
        <v>8</v>
      </c>
    </row>
    <row r="26" spans="1:12" s="144" customFormat="1" ht="22.7" customHeight="1" x14ac:dyDescent="0.15">
      <c r="A26" s="53" t="s">
        <v>469</v>
      </c>
      <c r="B26" s="247">
        <v>400258</v>
      </c>
      <c r="C26" s="247">
        <v>808184</v>
      </c>
      <c r="D26" s="247">
        <v>8219945</v>
      </c>
      <c r="E26" s="247">
        <v>6894227</v>
      </c>
      <c r="F26" s="247">
        <v>141429</v>
      </c>
      <c r="G26" s="247">
        <v>24900</v>
      </c>
      <c r="H26" s="247">
        <v>1894087</v>
      </c>
      <c r="I26" s="247">
        <v>1784659</v>
      </c>
      <c r="J26" s="247">
        <v>493795</v>
      </c>
      <c r="K26" s="247">
        <v>2568800</v>
      </c>
      <c r="L26" s="247" t="s">
        <v>8</v>
      </c>
    </row>
    <row r="27" spans="1:12" s="144" customFormat="1" ht="22.7" customHeight="1" x14ac:dyDescent="0.15">
      <c r="A27" s="53" t="s">
        <v>465</v>
      </c>
      <c r="B27" s="247">
        <v>403645</v>
      </c>
      <c r="C27" s="247">
        <v>807194</v>
      </c>
      <c r="D27" s="247">
        <v>8769872</v>
      </c>
      <c r="E27" s="247">
        <v>7243015</v>
      </c>
      <c r="F27" s="247">
        <v>384144</v>
      </c>
      <c r="G27" s="247">
        <v>1941</v>
      </c>
      <c r="H27" s="247">
        <v>2116767</v>
      </c>
      <c r="I27" s="247">
        <v>683117</v>
      </c>
      <c r="J27" s="247">
        <v>481624</v>
      </c>
      <c r="K27" s="247">
        <v>3421700</v>
      </c>
      <c r="L27" s="247" t="s">
        <v>8</v>
      </c>
    </row>
    <row r="28" spans="1:12" s="144" customFormat="1" ht="22.7" customHeight="1" x14ac:dyDescent="0.15">
      <c r="A28" s="53" t="s">
        <v>460</v>
      </c>
      <c r="B28" s="247">
        <v>426177</v>
      </c>
      <c r="C28" s="247">
        <v>830332</v>
      </c>
      <c r="D28" s="247">
        <v>8840902</v>
      </c>
      <c r="E28" s="247">
        <v>9490329</v>
      </c>
      <c r="F28" s="247">
        <v>90821</v>
      </c>
      <c r="G28" s="247">
        <v>2882</v>
      </c>
      <c r="H28" s="247">
        <v>1921498</v>
      </c>
      <c r="I28" s="247">
        <v>1836256</v>
      </c>
      <c r="J28" s="247">
        <v>454450</v>
      </c>
      <c r="K28" s="247">
        <v>3662234</v>
      </c>
      <c r="L28" s="247" t="s">
        <v>8</v>
      </c>
    </row>
    <row r="29" spans="1:12" s="144" customFormat="1" ht="22.7" customHeight="1" x14ac:dyDescent="0.15">
      <c r="A29" s="53" t="s">
        <v>494</v>
      </c>
      <c r="B29" s="247">
        <v>475191</v>
      </c>
      <c r="C29" s="247">
        <v>819891</v>
      </c>
      <c r="D29" s="247">
        <v>9313288</v>
      </c>
      <c r="E29" s="247">
        <v>7405750</v>
      </c>
      <c r="F29" s="247">
        <v>98729</v>
      </c>
      <c r="G29" s="247">
        <v>1628</v>
      </c>
      <c r="H29" s="247">
        <v>1717407</v>
      </c>
      <c r="I29" s="247">
        <v>2358579</v>
      </c>
      <c r="J29" s="247">
        <v>442270</v>
      </c>
      <c r="K29" s="247">
        <v>2906000</v>
      </c>
      <c r="L29" s="247" t="s">
        <v>8</v>
      </c>
    </row>
    <row r="30" spans="1:12" s="144" customFormat="1" ht="22.7" customHeight="1" x14ac:dyDescent="0.15">
      <c r="A30" s="53" t="s">
        <v>462</v>
      </c>
      <c r="B30" s="248">
        <v>527246</v>
      </c>
      <c r="C30" s="246">
        <v>812733</v>
      </c>
      <c r="D30" s="246">
        <v>9749453</v>
      </c>
      <c r="E30" s="246">
        <v>7476612</v>
      </c>
      <c r="F30" s="246">
        <v>71069</v>
      </c>
      <c r="G30" s="246">
        <v>13772</v>
      </c>
      <c r="H30" s="246">
        <v>1550247</v>
      </c>
      <c r="I30" s="246">
        <v>2878748</v>
      </c>
      <c r="J30" s="246">
        <v>450303</v>
      </c>
      <c r="K30" s="246">
        <v>2353600</v>
      </c>
      <c r="L30" s="246" t="s">
        <v>8</v>
      </c>
    </row>
    <row r="31" spans="1:12" s="144" customFormat="1" ht="22.7" customHeight="1" x14ac:dyDescent="0.15">
      <c r="A31" s="53" t="s">
        <v>463</v>
      </c>
      <c r="B31" s="248">
        <v>419249</v>
      </c>
      <c r="C31" s="246">
        <v>1030338</v>
      </c>
      <c r="D31" s="246">
        <v>10439501</v>
      </c>
      <c r="E31" s="246">
        <v>8189044</v>
      </c>
      <c r="F31" s="246">
        <v>138790</v>
      </c>
      <c r="G31" s="246">
        <v>3511</v>
      </c>
      <c r="H31" s="246">
        <v>1222379</v>
      </c>
      <c r="I31" s="246">
        <v>1257711</v>
      </c>
      <c r="J31" s="246">
        <v>480052</v>
      </c>
      <c r="K31" s="246">
        <v>2726100</v>
      </c>
      <c r="L31" s="246" t="s">
        <v>8</v>
      </c>
    </row>
    <row r="32" spans="1:12" s="144" customFormat="1" ht="22.7" customHeight="1" x14ac:dyDescent="0.15">
      <c r="A32" s="53" t="s">
        <v>496</v>
      </c>
      <c r="B32" s="248">
        <v>498591</v>
      </c>
      <c r="C32" s="246">
        <v>1017328</v>
      </c>
      <c r="D32" s="246">
        <v>11002550</v>
      </c>
      <c r="E32" s="246">
        <v>8831277</v>
      </c>
      <c r="F32" s="246">
        <v>94724</v>
      </c>
      <c r="G32" s="246">
        <v>33315</v>
      </c>
      <c r="H32" s="246">
        <v>2630357</v>
      </c>
      <c r="I32" s="246">
        <v>1182002</v>
      </c>
      <c r="J32" s="246">
        <v>435014</v>
      </c>
      <c r="K32" s="246">
        <v>1629692</v>
      </c>
      <c r="L32" s="246" t="s">
        <v>8</v>
      </c>
    </row>
    <row r="33" spans="1:16" s="152" customFormat="1" ht="22.7" customHeight="1" x14ac:dyDescent="0.15">
      <c r="A33" s="54" t="s">
        <v>529</v>
      </c>
      <c r="B33" s="170">
        <v>615272</v>
      </c>
      <c r="C33" s="171">
        <v>1019968</v>
      </c>
      <c r="D33" s="171">
        <v>11040318</v>
      </c>
      <c r="E33" s="171">
        <v>8402771</v>
      </c>
      <c r="F33" s="171">
        <v>39689</v>
      </c>
      <c r="G33" s="171">
        <v>2962</v>
      </c>
      <c r="H33" s="171">
        <v>1451685</v>
      </c>
      <c r="I33" s="171">
        <v>1642985</v>
      </c>
      <c r="J33" s="171">
        <v>690477</v>
      </c>
      <c r="K33" s="171">
        <v>2300328</v>
      </c>
      <c r="L33" s="171" t="s">
        <v>622</v>
      </c>
    </row>
    <row r="34" spans="1:16" ht="7.15" customHeight="1" x14ac:dyDescent="0.15">
      <c r="A34" s="66"/>
      <c r="B34" s="67"/>
      <c r="C34" s="68"/>
      <c r="D34" s="68"/>
      <c r="E34" s="68"/>
      <c r="F34" s="68"/>
      <c r="G34" s="68"/>
      <c r="H34" s="68"/>
      <c r="I34" s="68"/>
      <c r="J34" s="68"/>
      <c r="K34" s="68"/>
      <c r="L34" s="68"/>
    </row>
    <row r="35" spans="1:16" x14ac:dyDescent="0.15">
      <c r="A35" s="2"/>
      <c r="I35" s="14"/>
      <c r="J35" s="14"/>
      <c r="K35" s="14"/>
      <c r="L35" s="17" t="s">
        <v>29</v>
      </c>
      <c r="M35" s="14"/>
      <c r="N35" s="14"/>
    </row>
    <row r="36" spans="1:16" x14ac:dyDescent="0.15">
      <c r="A36" s="2"/>
      <c r="H36" s="2"/>
    </row>
    <row r="37" spans="1:16" x14ac:dyDescent="0.15">
      <c r="A37" s="2"/>
    </row>
    <row r="39" spans="1:16" ht="13.5" customHeight="1" x14ac:dyDescent="0.15">
      <c r="H39" s="14"/>
      <c r="I39" s="14"/>
      <c r="J39" s="14"/>
      <c r="K39" s="14"/>
      <c r="L39" s="14"/>
      <c r="M39" s="14"/>
      <c r="N39" s="14"/>
      <c r="O39" s="14"/>
      <c r="P39" s="14"/>
    </row>
    <row r="40" spans="1:16" ht="14.25" customHeight="1" x14ac:dyDescent="0.15">
      <c r="H40" s="14"/>
      <c r="I40" s="14"/>
      <c r="J40" s="14"/>
      <c r="K40" s="14"/>
      <c r="L40" s="14"/>
      <c r="M40" s="14"/>
      <c r="N40" s="14"/>
      <c r="O40" s="14"/>
      <c r="P40" s="14"/>
    </row>
    <row r="41" spans="1:16" ht="16.350000000000001" customHeight="1" x14ac:dyDescent="0.15"/>
    <row r="42" spans="1:16" ht="16.350000000000001" customHeight="1" x14ac:dyDescent="0.15"/>
    <row r="43" spans="1:16" ht="7.15" customHeight="1" x14ac:dyDescent="0.15"/>
  </sheetData>
  <mergeCells count="23">
    <mergeCell ref="B21:B22"/>
    <mergeCell ref="I21:I22"/>
    <mergeCell ref="J21:J22"/>
    <mergeCell ref="K21:K22"/>
    <mergeCell ref="H3:H4"/>
    <mergeCell ref="J3:J4"/>
    <mergeCell ref="K3:K4"/>
    <mergeCell ref="L3:L4"/>
    <mergeCell ref="H1:M1"/>
    <mergeCell ref="A1:G1"/>
    <mergeCell ref="F3:F4"/>
    <mergeCell ref="A21:A22"/>
    <mergeCell ref="C21:C22"/>
    <mergeCell ref="D21:D22"/>
    <mergeCell ref="E21:E22"/>
    <mergeCell ref="F21:F22"/>
    <mergeCell ref="A3:A4"/>
    <mergeCell ref="B3:B4"/>
    <mergeCell ref="C3:C4"/>
    <mergeCell ref="D3:D4"/>
    <mergeCell ref="E3:E4"/>
    <mergeCell ref="G21:G22"/>
    <mergeCell ref="H21:H22"/>
  </mergeCells>
  <phoneticPr fontId="29"/>
  <pageMargins left="0.78740157480314965" right="0.78740157480314965" top="0.98425196850393704" bottom="0.98425196850393704" header="0.51181102362204722" footer="0.51181102362204722"/>
  <pageSetup paperSize="9" firstPageNumber="202" orientation="portrait" useFirstPageNumber="1" r:id="rId1"/>
  <headerFooter differentOddEven="1">
    <oddHeader>&amp;L&amp;"ＭＳ 明朝,標準"&amp;10&amp;P　行財政</oddHeader>
    <evenHeader>&amp;R&amp;"ＭＳ 明朝,標準"&amp;10行財政　&amp;P</even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0"/>
  <sheetViews>
    <sheetView showGridLines="0" view="pageBreakPreview" zoomScale="90" zoomScaleNormal="90" zoomScaleSheetLayoutView="90" workbookViewId="0">
      <selection activeCell="L17" sqref="L17"/>
    </sheetView>
  </sheetViews>
  <sheetFormatPr defaultRowHeight="13.5" x14ac:dyDescent="0.15"/>
  <cols>
    <col min="1" max="1" width="12.875" style="12" customWidth="1"/>
    <col min="2" max="7" width="12.375" style="12" customWidth="1"/>
    <col min="8" max="15" width="10.875" style="12" customWidth="1"/>
    <col min="16" max="16" width="10.25" style="12" bestFit="1" customWidth="1"/>
    <col min="17" max="16384" width="9" style="12"/>
  </cols>
  <sheetData>
    <row r="1" spans="1:16" ht="22.5" customHeight="1" x14ac:dyDescent="0.15">
      <c r="A1" s="294" t="s">
        <v>545</v>
      </c>
      <c r="B1" s="294"/>
      <c r="C1" s="294"/>
      <c r="D1" s="294"/>
      <c r="E1" s="294"/>
      <c r="F1" s="294"/>
      <c r="G1" s="294"/>
      <c r="H1" s="293" t="s">
        <v>419</v>
      </c>
      <c r="I1" s="293"/>
      <c r="J1" s="293"/>
      <c r="K1" s="293"/>
      <c r="L1" s="293"/>
      <c r="M1" s="293"/>
      <c r="N1" s="293"/>
      <c r="O1" s="293"/>
      <c r="P1" s="14"/>
    </row>
    <row r="2" spans="1:16" x14ac:dyDescent="0.15">
      <c r="A2" s="2"/>
      <c r="J2" s="14"/>
      <c r="K2" s="14"/>
      <c r="L2" s="14"/>
      <c r="M2" s="14"/>
      <c r="N2" s="14"/>
      <c r="O2" s="17" t="s">
        <v>18</v>
      </c>
    </row>
    <row r="3" spans="1:16" ht="29.85" customHeight="1" x14ac:dyDescent="0.15">
      <c r="A3" s="69" t="s">
        <v>1</v>
      </c>
      <c r="B3" s="49" t="s">
        <v>30</v>
      </c>
      <c r="C3" s="49" t="s">
        <v>31</v>
      </c>
      <c r="D3" s="49" t="s">
        <v>32</v>
      </c>
      <c r="E3" s="49" t="s">
        <v>33</v>
      </c>
      <c r="F3" s="49" t="s">
        <v>34</v>
      </c>
      <c r="G3" s="49" t="s">
        <v>35</v>
      </c>
      <c r="H3" s="49" t="s">
        <v>41</v>
      </c>
      <c r="I3" s="49" t="s">
        <v>42</v>
      </c>
      <c r="J3" s="49" t="s">
        <v>43</v>
      </c>
      <c r="K3" s="49" t="s">
        <v>44</v>
      </c>
      <c r="L3" s="49" t="s">
        <v>45</v>
      </c>
      <c r="M3" s="49" t="s">
        <v>46</v>
      </c>
      <c r="N3" s="49" t="s">
        <v>47</v>
      </c>
      <c r="O3" s="192" t="s">
        <v>478</v>
      </c>
    </row>
    <row r="4" spans="1:16" ht="7.15" customHeight="1" x14ac:dyDescent="0.15">
      <c r="A4" s="65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</row>
    <row r="5" spans="1:16" s="144" customFormat="1" ht="22.7" customHeight="1" x14ac:dyDescent="0.15">
      <c r="A5" s="52" t="s">
        <v>493</v>
      </c>
      <c r="B5" s="247">
        <v>49379055</v>
      </c>
      <c r="C5" s="247">
        <v>407511</v>
      </c>
      <c r="D5" s="247">
        <v>7750189</v>
      </c>
      <c r="E5" s="247">
        <v>19248245</v>
      </c>
      <c r="F5" s="247">
        <v>4081971</v>
      </c>
      <c r="G5" s="247">
        <v>39240</v>
      </c>
      <c r="H5" s="247">
        <v>98621</v>
      </c>
      <c r="I5" s="247">
        <v>183824</v>
      </c>
      <c r="J5" s="247">
        <v>5004674</v>
      </c>
      <c r="K5" s="247">
        <v>2129852</v>
      </c>
      <c r="L5" s="247">
        <v>5708912</v>
      </c>
      <c r="M5" s="247" t="s">
        <v>8</v>
      </c>
      <c r="N5" s="247">
        <v>4708888</v>
      </c>
      <c r="O5" s="247">
        <v>17128</v>
      </c>
    </row>
    <row r="6" spans="1:16" s="144" customFormat="1" ht="22.7" customHeight="1" x14ac:dyDescent="0.15">
      <c r="A6" s="53" t="s">
        <v>468</v>
      </c>
      <c r="B6" s="247">
        <v>53189081</v>
      </c>
      <c r="C6" s="247">
        <v>415532</v>
      </c>
      <c r="D6" s="247">
        <v>7892925</v>
      </c>
      <c r="E6" s="247">
        <v>20253349</v>
      </c>
      <c r="F6" s="247">
        <v>4244097</v>
      </c>
      <c r="G6" s="247">
        <v>96711</v>
      </c>
      <c r="H6" s="247">
        <v>73425</v>
      </c>
      <c r="I6" s="247">
        <v>3004821</v>
      </c>
      <c r="J6" s="247">
        <v>4861530</v>
      </c>
      <c r="K6" s="247">
        <v>2067436</v>
      </c>
      <c r="L6" s="247">
        <v>5843330</v>
      </c>
      <c r="M6" s="247" t="s">
        <v>8</v>
      </c>
      <c r="N6" s="247">
        <v>4416504</v>
      </c>
      <c r="O6" s="247">
        <v>19421</v>
      </c>
    </row>
    <row r="7" spans="1:16" s="144" customFormat="1" ht="22.7" customHeight="1" x14ac:dyDescent="0.15">
      <c r="A7" s="53" t="s">
        <v>469</v>
      </c>
      <c r="B7" s="247">
        <v>55551424</v>
      </c>
      <c r="C7" s="247">
        <v>426617</v>
      </c>
      <c r="D7" s="247">
        <v>8077961</v>
      </c>
      <c r="E7" s="247">
        <v>24451384</v>
      </c>
      <c r="F7" s="247">
        <v>4363955</v>
      </c>
      <c r="G7" s="247">
        <v>139795</v>
      </c>
      <c r="H7" s="247">
        <v>88632</v>
      </c>
      <c r="I7" s="247">
        <v>229143</v>
      </c>
      <c r="J7" s="247">
        <v>5023322</v>
      </c>
      <c r="K7" s="247">
        <v>2163197</v>
      </c>
      <c r="L7" s="247">
        <v>6108152</v>
      </c>
      <c r="M7" s="247" t="s">
        <v>8</v>
      </c>
      <c r="N7" s="247">
        <v>4471625</v>
      </c>
      <c r="O7" s="247">
        <v>7641</v>
      </c>
    </row>
    <row r="8" spans="1:16" s="144" customFormat="1" ht="22.7" customHeight="1" x14ac:dyDescent="0.15">
      <c r="A8" s="53" t="s">
        <v>465</v>
      </c>
      <c r="B8" s="247">
        <v>56356982</v>
      </c>
      <c r="C8" s="247">
        <v>546759</v>
      </c>
      <c r="D8" s="247">
        <v>7853410</v>
      </c>
      <c r="E8" s="247">
        <v>26002491</v>
      </c>
      <c r="F8" s="247">
        <v>4794004</v>
      </c>
      <c r="G8" s="247">
        <v>210021</v>
      </c>
      <c r="H8" s="247">
        <v>97152</v>
      </c>
      <c r="I8" s="247">
        <v>193567</v>
      </c>
      <c r="J8" s="247">
        <v>4697175</v>
      </c>
      <c r="K8" s="247">
        <v>2215291</v>
      </c>
      <c r="L8" s="247">
        <v>5295290</v>
      </c>
      <c r="M8" s="247" t="s">
        <v>8</v>
      </c>
      <c r="N8" s="247">
        <v>4446786</v>
      </c>
      <c r="O8" s="247">
        <v>5036</v>
      </c>
    </row>
    <row r="9" spans="1:16" s="144" customFormat="1" ht="22.7" customHeight="1" x14ac:dyDescent="0.15">
      <c r="A9" s="53" t="s">
        <v>460</v>
      </c>
      <c r="B9" s="247">
        <v>59628682</v>
      </c>
      <c r="C9" s="247">
        <v>489483</v>
      </c>
      <c r="D9" s="247">
        <v>7855015</v>
      </c>
      <c r="E9" s="247">
        <v>26851003</v>
      </c>
      <c r="F9" s="247">
        <v>4412692</v>
      </c>
      <c r="G9" s="247">
        <v>134049</v>
      </c>
      <c r="H9" s="247">
        <v>95209</v>
      </c>
      <c r="I9" s="247">
        <v>176265</v>
      </c>
      <c r="J9" s="247">
        <v>6413359</v>
      </c>
      <c r="K9" s="247">
        <v>2199352</v>
      </c>
      <c r="L9" s="247">
        <v>6481998</v>
      </c>
      <c r="M9" s="247" t="s">
        <v>8</v>
      </c>
      <c r="N9" s="247">
        <v>4517384</v>
      </c>
      <c r="O9" s="247">
        <v>2873</v>
      </c>
    </row>
    <row r="10" spans="1:16" s="144" customFormat="1" ht="22.7" customHeight="1" x14ac:dyDescent="0.15">
      <c r="A10" s="53" t="s">
        <v>494</v>
      </c>
      <c r="B10" s="247">
        <v>57757639</v>
      </c>
      <c r="C10" s="247">
        <v>466543</v>
      </c>
      <c r="D10" s="247">
        <v>8312271</v>
      </c>
      <c r="E10" s="247">
        <v>27388121</v>
      </c>
      <c r="F10" s="247">
        <v>4418738</v>
      </c>
      <c r="G10" s="247">
        <v>65603</v>
      </c>
      <c r="H10" s="247">
        <v>79393</v>
      </c>
      <c r="I10" s="247">
        <v>165892</v>
      </c>
      <c r="J10" s="247">
        <v>4307861</v>
      </c>
      <c r="K10" s="247">
        <v>2045790</v>
      </c>
      <c r="L10" s="247">
        <v>6073823</v>
      </c>
      <c r="M10" s="247" t="s">
        <v>8</v>
      </c>
      <c r="N10" s="247">
        <v>4428772</v>
      </c>
      <c r="O10" s="247">
        <v>4832</v>
      </c>
    </row>
    <row r="11" spans="1:16" s="144" customFormat="1" ht="22.7" customHeight="1" x14ac:dyDescent="0.15">
      <c r="A11" s="53" t="s">
        <v>462</v>
      </c>
      <c r="B11" s="248">
        <v>60139563</v>
      </c>
      <c r="C11" s="246">
        <v>473024</v>
      </c>
      <c r="D11" s="246">
        <v>8870309</v>
      </c>
      <c r="E11" s="246">
        <v>29449514</v>
      </c>
      <c r="F11" s="246">
        <v>4536764</v>
      </c>
      <c r="G11" s="246">
        <v>37829</v>
      </c>
      <c r="H11" s="246">
        <v>87909</v>
      </c>
      <c r="I11" s="246">
        <v>168284</v>
      </c>
      <c r="J11" s="246">
        <v>3966342</v>
      </c>
      <c r="K11" s="246">
        <v>2109130</v>
      </c>
      <c r="L11" s="246">
        <v>6456167</v>
      </c>
      <c r="M11" s="246" t="s">
        <v>8</v>
      </c>
      <c r="N11" s="246">
        <v>3978712</v>
      </c>
      <c r="O11" s="246">
        <v>5579</v>
      </c>
    </row>
    <row r="12" spans="1:16" s="144" customFormat="1" ht="22.7" customHeight="1" x14ac:dyDescent="0.15">
      <c r="A12" s="53" t="s">
        <v>463</v>
      </c>
      <c r="B12" s="248">
        <v>61550330</v>
      </c>
      <c r="C12" s="246">
        <v>498138</v>
      </c>
      <c r="D12" s="246">
        <v>8414850</v>
      </c>
      <c r="E12" s="246">
        <v>30708663</v>
      </c>
      <c r="F12" s="246">
        <v>4558588</v>
      </c>
      <c r="G12" s="246">
        <v>43282</v>
      </c>
      <c r="H12" s="246">
        <v>104090</v>
      </c>
      <c r="I12" s="246">
        <v>271928</v>
      </c>
      <c r="J12" s="246">
        <v>4551581</v>
      </c>
      <c r="K12" s="246">
        <v>2093603</v>
      </c>
      <c r="L12" s="246">
        <v>6869536</v>
      </c>
      <c r="M12" s="246" t="s">
        <v>8</v>
      </c>
      <c r="N12" s="246">
        <v>3428695</v>
      </c>
      <c r="O12" s="246">
        <v>7376</v>
      </c>
    </row>
    <row r="13" spans="1:16" s="144" customFormat="1" ht="22.7" customHeight="1" x14ac:dyDescent="0.15">
      <c r="A13" s="53" t="s">
        <v>496</v>
      </c>
      <c r="B13" s="248">
        <v>61529885</v>
      </c>
      <c r="C13" s="246">
        <v>467235</v>
      </c>
      <c r="D13" s="246">
        <v>8026443</v>
      </c>
      <c r="E13" s="246">
        <v>32341123</v>
      </c>
      <c r="F13" s="246">
        <v>4642444</v>
      </c>
      <c r="G13" s="246">
        <v>67215</v>
      </c>
      <c r="H13" s="246">
        <v>112285</v>
      </c>
      <c r="I13" s="246">
        <v>171410</v>
      </c>
      <c r="J13" s="246">
        <v>4191927</v>
      </c>
      <c r="K13" s="246">
        <v>2103927</v>
      </c>
      <c r="L13" s="246">
        <v>6006612</v>
      </c>
      <c r="M13" s="246" t="s">
        <v>8</v>
      </c>
      <c r="N13" s="246">
        <v>3398688</v>
      </c>
      <c r="O13" s="246">
        <v>575</v>
      </c>
    </row>
    <row r="14" spans="1:16" s="152" customFormat="1" ht="22.7" customHeight="1" x14ac:dyDescent="0.15">
      <c r="A14" s="54" t="s">
        <v>529</v>
      </c>
      <c r="B14" s="170">
        <v>62596977</v>
      </c>
      <c r="C14" s="171">
        <v>458999</v>
      </c>
      <c r="D14" s="171">
        <v>8606008</v>
      </c>
      <c r="E14" s="171">
        <v>32852542</v>
      </c>
      <c r="F14" s="171">
        <v>4799105</v>
      </c>
      <c r="G14" s="171">
        <v>53385</v>
      </c>
      <c r="H14" s="171">
        <v>163204</v>
      </c>
      <c r="I14" s="171">
        <v>169579</v>
      </c>
      <c r="J14" s="171">
        <v>3833282</v>
      </c>
      <c r="K14" s="171">
        <v>2104036</v>
      </c>
      <c r="L14" s="171">
        <v>6036794</v>
      </c>
      <c r="M14" s="199" t="s">
        <v>618</v>
      </c>
      <c r="N14" s="171">
        <v>3516766</v>
      </c>
      <c r="O14" s="171">
        <v>3277</v>
      </c>
    </row>
    <row r="15" spans="1:16" ht="7.15" customHeight="1" x14ac:dyDescent="0.15">
      <c r="A15" s="66"/>
      <c r="B15" s="70"/>
      <c r="C15" s="71"/>
      <c r="D15" s="71"/>
      <c r="E15" s="71"/>
      <c r="F15" s="71"/>
      <c r="G15" s="71"/>
      <c r="H15" s="71"/>
      <c r="I15" s="71"/>
      <c r="J15" s="71"/>
      <c r="K15" s="71"/>
      <c r="L15" s="71"/>
      <c r="M15" s="71"/>
      <c r="N15" s="71"/>
      <c r="O15" s="71"/>
    </row>
    <row r="16" spans="1:16" x14ac:dyDescent="0.15">
      <c r="A16" s="2"/>
      <c r="I16" s="18"/>
      <c r="J16" s="14"/>
      <c r="K16" s="14"/>
      <c r="L16" s="14"/>
      <c r="M16" s="14"/>
      <c r="N16" s="197"/>
      <c r="O16" s="17" t="s">
        <v>48</v>
      </c>
    </row>
    <row r="17" spans="1:16" x14ac:dyDescent="0.15">
      <c r="A17" s="2"/>
      <c r="H17" s="2"/>
    </row>
    <row r="18" spans="1:16" x14ac:dyDescent="0.15">
      <c r="A18" s="2"/>
      <c r="H18" s="2"/>
    </row>
    <row r="19" spans="1:16" ht="21" customHeight="1" x14ac:dyDescent="0.15">
      <c r="A19" s="294" t="s">
        <v>546</v>
      </c>
      <c r="B19" s="294"/>
      <c r="C19" s="294"/>
      <c r="D19" s="294"/>
      <c r="E19" s="294"/>
      <c r="F19" s="294"/>
      <c r="G19" s="294"/>
      <c r="H19" s="293" t="s">
        <v>420</v>
      </c>
      <c r="I19" s="293"/>
      <c r="J19" s="293"/>
      <c r="K19" s="293"/>
      <c r="L19" s="293"/>
      <c r="M19" s="293"/>
      <c r="N19" s="293"/>
      <c r="O19" s="293"/>
      <c r="P19" s="14"/>
    </row>
    <row r="20" spans="1:16" x14ac:dyDescent="0.15">
      <c r="A20" s="2"/>
      <c r="J20" s="14"/>
      <c r="K20" s="14"/>
      <c r="L20" s="14"/>
      <c r="M20" s="14"/>
      <c r="N20" s="14"/>
      <c r="O20" s="17" t="s">
        <v>18</v>
      </c>
    </row>
    <row r="21" spans="1:16" ht="29.85" customHeight="1" x14ac:dyDescent="0.15">
      <c r="A21" s="69" t="s">
        <v>1</v>
      </c>
      <c r="B21" s="49" t="s">
        <v>30</v>
      </c>
      <c r="C21" s="49" t="s">
        <v>36</v>
      </c>
      <c r="D21" s="49" t="s">
        <v>37</v>
      </c>
      <c r="E21" s="49" t="s">
        <v>38</v>
      </c>
      <c r="F21" s="49" t="s">
        <v>39</v>
      </c>
      <c r="G21" s="49" t="s">
        <v>40</v>
      </c>
      <c r="H21" s="49" t="s">
        <v>304</v>
      </c>
      <c r="I21" s="49" t="s">
        <v>46</v>
      </c>
      <c r="J21" s="49" t="s">
        <v>305</v>
      </c>
      <c r="K21" s="49" t="s">
        <v>47</v>
      </c>
      <c r="L21" s="49" t="s">
        <v>49</v>
      </c>
      <c r="M21" s="49" t="s">
        <v>306</v>
      </c>
      <c r="N21" s="49" t="s">
        <v>50</v>
      </c>
      <c r="O21" s="50" t="s">
        <v>51</v>
      </c>
    </row>
    <row r="22" spans="1:16" ht="7.15" customHeight="1" x14ac:dyDescent="0.15">
      <c r="A22" s="65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</row>
    <row r="23" spans="1:16" s="144" customFormat="1" ht="22.7" customHeight="1" x14ac:dyDescent="0.15">
      <c r="A23" s="52" t="s">
        <v>493</v>
      </c>
      <c r="B23" s="247">
        <v>49379055</v>
      </c>
      <c r="C23" s="247">
        <v>9935848</v>
      </c>
      <c r="D23" s="247">
        <v>7408433</v>
      </c>
      <c r="E23" s="247">
        <v>174332</v>
      </c>
      <c r="F23" s="247">
        <v>10521567</v>
      </c>
      <c r="G23" s="247">
        <v>6612919</v>
      </c>
      <c r="H23" s="247">
        <v>2753333</v>
      </c>
      <c r="I23" s="247" t="s">
        <v>8</v>
      </c>
      <c r="J23" s="247" t="s">
        <v>8</v>
      </c>
      <c r="K23" s="247">
        <v>4708888</v>
      </c>
      <c r="L23" s="247">
        <v>1344556</v>
      </c>
      <c r="M23" s="247">
        <v>7300</v>
      </c>
      <c r="N23" s="247" t="s">
        <v>8</v>
      </c>
      <c r="O23" s="247">
        <v>5911879</v>
      </c>
    </row>
    <row r="24" spans="1:16" s="144" customFormat="1" ht="22.7" customHeight="1" x14ac:dyDescent="0.15">
      <c r="A24" s="53" t="s">
        <v>468</v>
      </c>
      <c r="B24" s="247">
        <v>53189081</v>
      </c>
      <c r="C24" s="247">
        <v>10088263</v>
      </c>
      <c r="D24" s="247">
        <v>8116331</v>
      </c>
      <c r="E24" s="247">
        <v>177576</v>
      </c>
      <c r="F24" s="247">
        <v>11285493</v>
      </c>
      <c r="G24" s="247">
        <v>9430957</v>
      </c>
      <c r="H24" s="247">
        <v>2391832</v>
      </c>
      <c r="I24" s="247" t="s">
        <v>8</v>
      </c>
      <c r="J24" s="247" t="s">
        <v>8</v>
      </c>
      <c r="K24" s="247">
        <v>4416488</v>
      </c>
      <c r="L24" s="247">
        <v>1087141</v>
      </c>
      <c r="M24" s="247" t="s">
        <v>8</v>
      </c>
      <c r="N24" s="247" t="s">
        <v>8</v>
      </c>
      <c r="O24" s="247">
        <v>6195000</v>
      </c>
    </row>
    <row r="25" spans="1:16" s="144" customFormat="1" ht="22.7" customHeight="1" x14ac:dyDescent="0.15">
      <c r="A25" s="53" t="s">
        <v>469</v>
      </c>
      <c r="B25" s="247">
        <v>55551424</v>
      </c>
      <c r="C25" s="247">
        <v>9305625</v>
      </c>
      <c r="D25" s="247">
        <v>8123534</v>
      </c>
      <c r="E25" s="247">
        <v>374969</v>
      </c>
      <c r="F25" s="247">
        <v>14310869</v>
      </c>
      <c r="G25" s="247">
        <v>6686402</v>
      </c>
      <c r="H25" s="247">
        <v>3739674</v>
      </c>
      <c r="I25" s="247" t="s">
        <v>8</v>
      </c>
      <c r="J25" s="247" t="s">
        <v>8</v>
      </c>
      <c r="K25" s="247">
        <v>4471625</v>
      </c>
      <c r="L25" s="247">
        <v>1652515</v>
      </c>
      <c r="M25" s="247" t="s">
        <v>8</v>
      </c>
      <c r="N25" s="247" t="s">
        <v>8</v>
      </c>
      <c r="O25" s="247">
        <v>6886211</v>
      </c>
    </row>
    <row r="26" spans="1:16" s="144" customFormat="1" ht="22.7" customHeight="1" x14ac:dyDescent="0.15">
      <c r="A26" s="53" t="s">
        <v>465</v>
      </c>
      <c r="B26" s="247">
        <v>56356982</v>
      </c>
      <c r="C26" s="247">
        <v>9399996</v>
      </c>
      <c r="D26" s="247">
        <v>8837737</v>
      </c>
      <c r="E26" s="247">
        <v>386055</v>
      </c>
      <c r="F26" s="247">
        <v>15509998</v>
      </c>
      <c r="G26" s="247">
        <v>6198399</v>
      </c>
      <c r="H26" s="247">
        <v>3421017</v>
      </c>
      <c r="I26" s="247">
        <v>42137</v>
      </c>
      <c r="J26" s="247" t="s">
        <v>8</v>
      </c>
      <c r="K26" s="247">
        <v>4446786</v>
      </c>
      <c r="L26" s="247">
        <v>1069886</v>
      </c>
      <c r="M26" s="247" t="s">
        <v>8</v>
      </c>
      <c r="N26" s="247" t="s">
        <v>8</v>
      </c>
      <c r="O26" s="247">
        <v>7044971</v>
      </c>
    </row>
    <row r="27" spans="1:16" s="144" customFormat="1" ht="22.7" customHeight="1" x14ac:dyDescent="0.15">
      <c r="A27" s="53" t="s">
        <v>460</v>
      </c>
      <c r="B27" s="247">
        <v>59628682</v>
      </c>
      <c r="C27" s="247">
        <v>9020998</v>
      </c>
      <c r="D27" s="247">
        <v>9213621</v>
      </c>
      <c r="E27" s="247">
        <v>385855</v>
      </c>
      <c r="F27" s="247">
        <v>15899733</v>
      </c>
      <c r="G27" s="247">
        <v>6232565</v>
      </c>
      <c r="H27" s="247">
        <v>5719109</v>
      </c>
      <c r="I27" s="247">
        <v>2079</v>
      </c>
      <c r="J27" s="247" t="s">
        <v>8</v>
      </c>
      <c r="K27" s="247">
        <v>4517384</v>
      </c>
      <c r="L27" s="247">
        <v>1429771</v>
      </c>
      <c r="M27" s="247" t="s">
        <v>8</v>
      </c>
      <c r="N27" s="247" t="s">
        <v>8</v>
      </c>
      <c r="O27" s="247">
        <v>7207567</v>
      </c>
    </row>
    <row r="28" spans="1:16" s="144" customFormat="1" ht="22.7" customHeight="1" x14ac:dyDescent="0.15">
      <c r="A28" s="53" t="s">
        <v>494</v>
      </c>
      <c r="B28" s="247">
        <v>57757639</v>
      </c>
      <c r="C28" s="247">
        <v>8962302</v>
      </c>
      <c r="D28" s="247">
        <v>8920905</v>
      </c>
      <c r="E28" s="247">
        <v>364516</v>
      </c>
      <c r="F28" s="247">
        <v>16565993</v>
      </c>
      <c r="G28" s="247">
        <v>6082107</v>
      </c>
      <c r="H28" s="247">
        <v>3236827</v>
      </c>
      <c r="I28" s="247">
        <v>13418</v>
      </c>
      <c r="J28" s="247" t="s">
        <v>8</v>
      </c>
      <c r="K28" s="247">
        <v>4428772</v>
      </c>
      <c r="L28" s="247">
        <v>2156099</v>
      </c>
      <c r="M28" s="247" t="s">
        <v>8</v>
      </c>
      <c r="N28" s="247" t="s">
        <v>8</v>
      </c>
      <c r="O28" s="247">
        <v>7026700</v>
      </c>
    </row>
    <row r="29" spans="1:16" s="144" customFormat="1" ht="22.7" customHeight="1" x14ac:dyDescent="0.15">
      <c r="A29" s="53" t="s">
        <v>462</v>
      </c>
      <c r="B29" s="248">
        <v>60139563</v>
      </c>
      <c r="C29" s="246">
        <v>8966546</v>
      </c>
      <c r="D29" s="246">
        <v>9196653</v>
      </c>
      <c r="E29" s="246">
        <v>442284</v>
      </c>
      <c r="F29" s="246">
        <v>17604909</v>
      </c>
      <c r="G29" s="246">
        <v>6686568</v>
      </c>
      <c r="H29" s="246">
        <v>3387590</v>
      </c>
      <c r="I29" s="246">
        <v>13188</v>
      </c>
      <c r="J29" s="246" t="s">
        <v>8</v>
      </c>
      <c r="K29" s="246">
        <v>3978712</v>
      </c>
      <c r="L29" s="246">
        <v>2829113</v>
      </c>
      <c r="M29" s="246" t="s">
        <v>8</v>
      </c>
      <c r="N29" s="246" t="s">
        <v>8</v>
      </c>
      <c r="O29" s="246">
        <v>7034000</v>
      </c>
    </row>
    <row r="30" spans="1:16" s="144" customFormat="1" ht="22.7" customHeight="1" x14ac:dyDescent="0.15">
      <c r="A30" s="53" t="s">
        <v>463</v>
      </c>
      <c r="B30" s="248">
        <v>61550330</v>
      </c>
      <c r="C30" s="246">
        <v>9260944</v>
      </c>
      <c r="D30" s="246">
        <v>9418291</v>
      </c>
      <c r="E30" s="246">
        <v>473715</v>
      </c>
      <c r="F30" s="246">
        <v>18470746</v>
      </c>
      <c r="G30" s="246">
        <v>7242747</v>
      </c>
      <c r="H30" s="246">
        <v>4162886</v>
      </c>
      <c r="I30" s="246">
        <v>10188</v>
      </c>
      <c r="J30" s="246" t="s">
        <v>8</v>
      </c>
      <c r="K30" s="246">
        <v>3428695</v>
      </c>
      <c r="L30" s="246">
        <v>1707350</v>
      </c>
      <c r="M30" s="246" t="s">
        <v>8</v>
      </c>
      <c r="N30" s="246" t="s">
        <v>8</v>
      </c>
      <c r="O30" s="246">
        <v>7374768</v>
      </c>
    </row>
    <row r="31" spans="1:16" s="144" customFormat="1" ht="22.7" customHeight="1" x14ac:dyDescent="0.15">
      <c r="A31" s="53" t="s">
        <v>496</v>
      </c>
      <c r="B31" s="248">
        <v>61529885</v>
      </c>
      <c r="C31" s="246">
        <v>9194218</v>
      </c>
      <c r="D31" s="246">
        <v>9567736</v>
      </c>
      <c r="E31" s="246">
        <v>449163</v>
      </c>
      <c r="F31" s="246">
        <v>19441063</v>
      </c>
      <c r="G31" s="246">
        <v>6986915</v>
      </c>
      <c r="H31" s="246">
        <v>3476499</v>
      </c>
      <c r="I31" s="246">
        <v>24353</v>
      </c>
      <c r="J31" s="246" t="s">
        <v>8</v>
      </c>
      <c r="K31" s="246">
        <v>3398688</v>
      </c>
      <c r="L31" s="246">
        <v>1521250</v>
      </c>
      <c r="M31" s="246" t="s">
        <v>8</v>
      </c>
      <c r="N31" s="246" t="s">
        <v>8</v>
      </c>
      <c r="O31" s="246">
        <v>7470000</v>
      </c>
    </row>
    <row r="32" spans="1:16" s="152" customFormat="1" ht="22.7" customHeight="1" x14ac:dyDescent="0.15">
      <c r="A32" s="54" t="s">
        <v>529</v>
      </c>
      <c r="B32" s="170">
        <v>62596977</v>
      </c>
      <c r="C32" s="171">
        <v>9517108</v>
      </c>
      <c r="D32" s="171">
        <v>9332195</v>
      </c>
      <c r="E32" s="171">
        <v>473359</v>
      </c>
      <c r="F32" s="171">
        <v>20779121</v>
      </c>
      <c r="G32" s="171">
        <v>7398873</v>
      </c>
      <c r="H32" s="171">
        <v>2211289</v>
      </c>
      <c r="I32" s="171">
        <v>22899</v>
      </c>
      <c r="J32" s="171" t="s">
        <v>618</v>
      </c>
      <c r="K32" s="171">
        <v>3516766</v>
      </c>
      <c r="L32" s="171">
        <v>2059367</v>
      </c>
      <c r="M32" s="171" t="s">
        <v>618</v>
      </c>
      <c r="N32" s="171" t="s">
        <v>618</v>
      </c>
      <c r="O32" s="171">
        <v>7286000</v>
      </c>
    </row>
    <row r="33" spans="1:16" ht="7.15" customHeight="1" x14ac:dyDescent="0.15">
      <c r="A33" s="66"/>
      <c r="B33" s="67"/>
      <c r="C33" s="68"/>
      <c r="D33" s="68"/>
      <c r="E33" s="68"/>
      <c r="F33" s="68"/>
      <c r="G33" s="68"/>
      <c r="H33" s="68"/>
      <c r="I33" s="68"/>
      <c r="J33" s="68"/>
      <c r="K33" s="68"/>
      <c r="L33" s="68"/>
      <c r="M33" s="68"/>
      <c r="N33" s="68"/>
      <c r="O33" s="68"/>
    </row>
    <row r="34" spans="1:16" x14ac:dyDescent="0.15">
      <c r="A34" s="2"/>
      <c r="J34" s="14"/>
      <c r="K34" s="14"/>
      <c r="L34" s="14"/>
      <c r="M34" s="14"/>
      <c r="N34" s="197"/>
      <c r="O34" s="17" t="s">
        <v>29</v>
      </c>
    </row>
    <row r="35" spans="1:16" x14ac:dyDescent="0.15">
      <c r="A35" s="2"/>
    </row>
    <row r="36" spans="1:16" x14ac:dyDescent="0.15">
      <c r="H36" s="20"/>
      <c r="I36" s="21"/>
      <c r="J36" s="20"/>
      <c r="K36" s="21"/>
      <c r="L36" s="21"/>
      <c r="M36" s="20"/>
      <c r="N36" s="21"/>
      <c r="O36" s="21"/>
    </row>
    <row r="37" spans="1:16" ht="18" customHeight="1" x14ac:dyDescent="0.15">
      <c r="I37" s="14"/>
      <c r="J37" s="14"/>
      <c r="K37" s="14"/>
      <c r="L37" s="14"/>
      <c r="M37" s="14"/>
      <c r="N37" s="14"/>
      <c r="O37" s="14"/>
      <c r="P37" s="14"/>
    </row>
    <row r="38" spans="1:16" ht="14.25" customHeight="1" x14ac:dyDescent="0.15">
      <c r="I38" s="14"/>
      <c r="J38" s="14"/>
      <c r="K38" s="14"/>
      <c r="L38" s="14"/>
      <c r="M38" s="14"/>
      <c r="N38" s="14"/>
      <c r="O38" s="14"/>
      <c r="P38" s="14"/>
    </row>
    <row r="39" spans="1:16" ht="29.85" customHeight="1" x14ac:dyDescent="0.15"/>
    <row r="40" spans="1:16" ht="7.15" customHeight="1" x14ac:dyDescent="0.15"/>
  </sheetData>
  <mergeCells count="4">
    <mergeCell ref="H1:O1"/>
    <mergeCell ref="A19:G19"/>
    <mergeCell ref="H19:O19"/>
    <mergeCell ref="A1:G1"/>
  </mergeCells>
  <phoneticPr fontId="29"/>
  <pageMargins left="0.78740157480314965" right="0.78740157480314965" top="0.98425196850393704" bottom="0.98425196850393704" header="0.51181102362204722" footer="0.51181102362204722"/>
  <pageSetup paperSize="9" firstPageNumber="204" orientation="portrait" useFirstPageNumber="1" r:id="rId1"/>
  <headerFooter differentOddEven="1">
    <oddHeader>&amp;L&amp;"ＭＳ 明朝,標準"&amp;10&amp;P　行財政</oddHeader>
    <evenHeader>&amp;R&amp;"ＭＳ 明朝,標準"&amp;10行財政　&amp;P</even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2"/>
  <sheetViews>
    <sheetView showGridLines="0" view="pageBreakPreview" zoomScale="90" zoomScaleNormal="90" zoomScaleSheetLayoutView="90" workbookViewId="0">
      <selection activeCell="B19" sqref="B19"/>
    </sheetView>
  </sheetViews>
  <sheetFormatPr defaultRowHeight="13.5" x14ac:dyDescent="0.15"/>
  <cols>
    <col min="1" max="6" width="14.5" style="12" customWidth="1"/>
    <col min="7" max="13" width="12.25" style="12" customWidth="1"/>
    <col min="14" max="15" width="10.875" style="12" customWidth="1"/>
    <col min="16" max="16" width="10.25" style="12" bestFit="1" customWidth="1"/>
    <col min="17" max="16384" width="9" style="12"/>
  </cols>
  <sheetData>
    <row r="1" spans="1:16" ht="18.75" customHeight="1" x14ac:dyDescent="0.15">
      <c r="A1" s="294" t="s">
        <v>547</v>
      </c>
      <c r="B1" s="294"/>
      <c r="C1" s="294"/>
      <c r="D1" s="294"/>
      <c r="E1" s="294"/>
      <c r="F1" s="294"/>
      <c r="G1" s="297" t="s">
        <v>307</v>
      </c>
      <c r="H1" s="297"/>
      <c r="I1" s="297"/>
      <c r="J1" s="297"/>
      <c r="K1" s="297"/>
      <c r="L1" s="297"/>
      <c r="M1" s="297"/>
      <c r="N1" s="14"/>
      <c r="O1" s="14"/>
      <c r="P1" s="14"/>
    </row>
    <row r="2" spans="1:16" x14ac:dyDescent="0.15">
      <c r="A2" s="2"/>
      <c r="M2" s="22" t="s">
        <v>18</v>
      </c>
    </row>
    <row r="3" spans="1:16" ht="16.350000000000001" customHeight="1" x14ac:dyDescent="0.15">
      <c r="A3" s="281" t="s">
        <v>1</v>
      </c>
      <c r="B3" s="61" t="s">
        <v>52</v>
      </c>
      <c r="C3" s="283" t="s">
        <v>54</v>
      </c>
      <c r="D3" s="283" t="s">
        <v>55</v>
      </c>
      <c r="E3" s="283" t="s">
        <v>56</v>
      </c>
      <c r="F3" s="61" t="s">
        <v>424</v>
      </c>
      <c r="G3" s="61" t="s">
        <v>65</v>
      </c>
      <c r="H3" s="283" t="s">
        <v>67</v>
      </c>
      <c r="I3" s="283" t="s">
        <v>68</v>
      </c>
      <c r="J3" s="283" t="s">
        <v>69</v>
      </c>
      <c r="K3" s="283" t="s">
        <v>70</v>
      </c>
      <c r="L3" s="61" t="s">
        <v>71</v>
      </c>
      <c r="M3" s="139" t="s">
        <v>425</v>
      </c>
    </row>
    <row r="4" spans="1:16" ht="16.350000000000001" customHeight="1" x14ac:dyDescent="0.15">
      <c r="A4" s="282"/>
      <c r="B4" s="134" t="s">
        <v>53</v>
      </c>
      <c r="C4" s="284"/>
      <c r="D4" s="284"/>
      <c r="E4" s="284"/>
      <c r="F4" s="73" t="s">
        <v>57</v>
      </c>
      <c r="G4" s="73" t="s">
        <v>66</v>
      </c>
      <c r="H4" s="284"/>
      <c r="I4" s="284"/>
      <c r="J4" s="284"/>
      <c r="K4" s="284"/>
      <c r="L4" s="73" t="s">
        <v>72</v>
      </c>
      <c r="M4" s="58" t="s">
        <v>68</v>
      </c>
    </row>
    <row r="5" spans="1:16" ht="7.15" customHeight="1" x14ac:dyDescent="0.15">
      <c r="A5" s="6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</row>
    <row r="6" spans="1:16" s="144" customFormat="1" ht="22.7" customHeight="1" x14ac:dyDescent="0.15">
      <c r="A6" s="52" t="s">
        <v>493</v>
      </c>
      <c r="B6" s="247">
        <v>179027</v>
      </c>
      <c r="C6" s="243" t="s">
        <v>58</v>
      </c>
      <c r="D6" s="247">
        <v>53325310</v>
      </c>
      <c r="E6" s="247">
        <v>49374095</v>
      </c>
      <c r="F6" s="247">
        <v>3951215</v>
      </c>
      <c r="G6" s="247">
        <v>2848219</v>
      </c>
      <c r="H6" s="247">
        <v>1102996</v>
      </c>
      <c r="I6" s="42">
        <v>41806</v>
      </c>
      <c r="J6" s="42">
        <v>545300</v>
      </c>
      <c r="K6" s="42">
        <v>224008</v>
      </c>
      <c r="L6" s="42">
        <v>780000</v>
      </c>
      <c r="M6" s="42">
        <v>31114</v>
      </c>
    </row>
    <row r="7" spans="1:16" s="144" customFormat="1" ht="22.7" customHeight="1" x14ac:dyDescent="0.15">
      <c r="A7" s="53" t="s">
        <v>468</v>
      </c>
      <c r="B7" s="247">
        <v>179120</v>
      </c>
      <c r="C7" s="243" t="s">
        <v>59</v>
      </c>
      <c r="D7" s="247">
        <v>54973310</v>
      </c>
      <c r="E7" s="247">
        <v>53188651</v>
      </c>
      <c r="F7" s="247">
        <v>1784659</v>
      </c>
      <c r="G7" s="247">
        <v>13070</v>
      </c>
      <c r="H7" s="247">
        <v>1771589</v>
      </c>
      <c r="I7" s="42">
        <v>668593</v>
      </c>
      <c r="J7" s="42">
        <v>558735</v>
      </c>
      <c r="K7" s="42">
        <v>1400</v>
      </c>
      <c r="L7" s="42">
        <v>860000</v>
      </c>
      <c r="M7" s="42">
        <v>368728</v>
      </c>
    </row>
    <row r="8" spans="1:16" s="144" customFormat="1" ht="22.7" customHeight="1" x14ac:dyDescent="0.15">
      <c r="A8" s="53" t="s">
        <v>469</v>
      </c>
      <c r="B8" s="247">
        <v>179412</v>
      </c>
      <c r="C8" s="243" t="s">
        <v>59</v>
      </c>
      <c r="D8" s="247">
        <v>56233280</v>
      </c>
      <c r="E8" s="247">
        <v>55550163</v>
      </c>
      <c r="F8" s="247">
        <v>683117</v>
      </c>
      <c r="G8" s="247">
        <v>39096</v>
      </c>
      <c r="H8" s="247">
        <v>644021</v>
      </c>
      <c r="I8" s="42">
        <v>-1127568</v>
      </c>
      <c r="J8" s="42">
        <v>887150</v>
      </c>
      <c r="K8" s="42" t="s">
        <v>73</v>
      </c>
      <c r="L8" s="42">
        <v>814000</v>
      </c>
      <c r="M8" s="42">
        <v>-1054418</v>
      </c>
    </row>
    <row r="9" spans="1:16" s="144" customFormat="1" ht="22.7" customHeight="1" x14ac:dyDescent="0.15">
      <c r="A9" s="53" t="s">
        <v>465</v>
      </c>
      <c r="B9" s="247">
        <v>180759</v>
      </c>
      <c r="C9" s="243" t="s">
        <v>60</v>
      </c>
      <c r="D9" s="247">
        <v>58192481</v>
      </c>
      <c r="E9" s="247">
        <v>56356225</v>
      </c>
      <c r="F9" s="247">
        <v>1836256</v>
      </c>
      <c r="G9" s="247">
        <v>211963</v>
      </c>
      <c r="H9" s="247">
        <v>1624293</v>
      </c>
      <c r="I9" s="42">
        <v>980272</v>
      </c>
      <c r="J9" s="42">
        <v>322817</v>
      </c>
      <c r="K9" s="42">
        <v>5871</v>
      </c>
      <c r="L9" s="42">
        <v>725000</v>
      </c>
      <c r="M9" s="42">
        <v>583960</v>
      </c>
    </row>
    <row r="10" spans="1:16" s="144" customFormat="1" ht="22.7" customHeight="1" x14ac:dyDescent="0.15">
      <c r="A10" s="53" t="s">
        <v>460</v>
      </c>
      <c r="B10" s="247">
        <v>185320</v>
      </c>
      <c r="C10" s="243" t="s">
        <v>59</v>
      </c>
      <c r="D10" s="247">
        <v>61986432</v>
      </c>
      <c r="E10" s="247">
        <v>59627853</v>
      </c>
      <c r="F10" s="247">
        <v>2358579</v>
      </c>
      <c r="G10" s="247">
        <v>12200</v>
      </c>
      <c r="H10" s="247">
        <v>2346379</v>
      </c>
      <c r="I10" s="42">
        <v>722086</v>
      </c>
      <c r="J10" s="42">
        <v>812657</v>
      </c>
      <c r="K10" s="42" t="s">
        <v>73</v>
      </c>
      <c r="L10" s="42">
        <v>720000</v>
      </c>
      <c r="M10" s="42">
        <v>814743</v>
      </c>
    </row>
    <row r="11" spans="1:16" s="144" customFormat="1" ht="22.7" customHeight="1" x14ac:dyDescent="0.15">
      <c r="A11" s="53" t="s">
        <v>494</v>
      </c>
      <c r="B11" s="247">
        <v>185846</v>
      </c>
      <c r="C11" s="243" t="s">
        <v>59</v>
      </c>
      <c r="D11" s="247">
        <v>60635531</v>
      </c>
      <c r="E11" s="247">
        <v>57756784</v>
      </c>
      <c r="F11" s="247">
        <v>2878747</v>
      </c>
      <c r="G11" s="247">
        <v>126355</v>
      </c>
      <c r="H11" s="247">
        <v>2752392</v>
      </c>
      <c r="I11" s="42">
        <v>406013</v>
      </c>
      <c r="J11" s="42">
        <v>1173823</v>
      </c>
      <c r="K11" s="42" t="s">
        <v>73</v>
      </c>
      <c r="L11" s="42">
        <v>530000</v>
      </c>
      <c r="M11" s="42">
        <v>1049836</v>
      </c>
    </row>
    <row r="12" spans="1:16" s="144" customFormat="1" ht="22.7" customHeight="1" x14ac:dyDescent="0.15">
      <c r="A12" s="53" t="s">
        <v>462</v>
      </c>
      <c r="B12" s="248">
        <v>186958</v>
      </c>
      <c r="C12" s="240" t="s">
        <v>59</v>
      </c>
      <c r="D12" s="246">
        <v>61396361</v>
      </c>
      <c r="E12" s="246">
        <v>60138650</v>
      </c>
      <c r="F12" s="246">
        <v>1257711</v>
      </c>
      <c r="G12" s="246">
        <v>11441</v>
      </c>
      <c r="H12" s="246">
        <v>1246270</v>
      </c>
      <c r="I12" s="164">
        <v>-1506122</v>
      </c>
      <c r="J12" s="164">
        <v>1377306</v>
      </c>
      <c r="K12" s="164" t="s">
        <v>73</v>
      </c>
      <c r="L12" s="164">
        <v>720000</v>
      </c>
      <c r="M12" s="164">
        <v>-848816</v>
      </c>
    </row>
    <row r="13" spans="1:16" s="144" customFormat="1" ht="22.7" customHeight="1" x14ac:dyDescent="0.15">
      <c r="A13" s="53" t="s">
        <v>463</v>
      </c>
      <c r="B13" s="248">
        <v>188609</v>
      </c>
      <c r="C13" s="240" t="s">
        <v>59</v>
      </c>
      <c r="D13" s="246">
        <v>62731472</v>
      </c>
      <c r="E13" s="246">
        <v>61549471</v>
      </c>
      <c r="F13" s="246">
        <v>1182001</v>
      </c>
      <c r="G13" s="246">
        <v>8603</v>
      </c>
      <c r="H13" s="246">
        <v>1173398</v>
      </c>
      <c r="I13" s="164">
        <v>-72872</v>
      </c>
      <c r="J13" s="164">
        <v>624364</v>
      </c>
      <c r="K13" s="164" t="s">
        <v>73</v>
      </c>
      <c r="L13" s="164">
        <v>540000</v>
      </c>
      <c r="M13" s="164">
        <v>11492</v>
      </c>
    </row>
    <row r="14" spans="1:16" s="144" customFormat="1" ht="22.7" customHeight="1" x14ac:dyDescent="0.15">
      <c r="A14" s="53" t="s">
        <v>496</v>
      </c>
      <c r="B14" s="248">
        <v>189885</v>
      </c>
      <c r="C14" s="240" t="s">
        <v>59</v>
      </c>
      <c r="D14" s="246">
        <v>63172051</v>
      </c>
      <c r="E14" s="246">
        <v>61529066</v>
      </c>
      <c r="F14" s="246">
        <v>1642985</v>
      </c>
      <c r="G14" s="246">
        <v>677</v>
      </c>
      <c r="H14" s="246">
        <v>1642308</v>
      </c>
      <c r="I14" s="164">
        <v>468910</v>
      </c>
      <c r="J14" s="164">
        <v>587085</v>
      </c>
      <c r="K14" s="164" t="s">
        <v>73</v>
      </c>
      <c r="L14" s="164">
        <v>1880000</v>
      </c>
      <c r="M14" s="164" t="s">
        <v>641</v>
      </c>
    </row>
    <row r="15" spans="1:16" s="152" customFormat="1" ht="22.7" customHeight="1" x14ac:dyDescent="0.15">
      <c r="A15" s="54" t="s">
        <v>529</v>
      </c>
      <c r="B15" s="231">
        <v>191308</v>
      </c>
      <c r="C15" s="263" t="s">
        <v>58</v>
      </c>
      <c r="D15" s="232">
        <v>64142787</v>
      </c>
      <c r="E15" s="232">
        <v>62596088</v>
      </c>
      <c r="F15" s="232">
        <v>1546699</v>
      </c>
      <c r="G15" s="74" t="s">
        <v>73</v>
      </c>
      <c r="H15" s="232">
        <v>1546699</v>
      </c>
      <c r="I15" s="74" t="s">
        <v>640</v>
      </c>
      <c r="J15" s="74">
        <v>821318</v>
      </c>
      <c r="K15" s="74" t="s">
        <v>73</v>
      </c>
      <c r="L15" s="74">
        <v>500000</v>
      </c>
      <c r="M15" s="74">
        <v>225709</v>
      </c>
    </row>
    <row r="16" spans="1:16" ht="7.15" customHeight="1" x14ac:dyDescent="0.15">
      <c r="A16" s="66"/>
      <c r="B16" s="67"/>
      <c r="C16" s="68"/>
      <c r="D16" s="68"/>
      <c r="E16" s="68"/>
      <c r="F16" s="68"/>
      <c r="G16" s="68"/>
      <c r="H16" s="68"/>
      <c r="I16" s="68"/>
      <c r="J16" s="68"/>
      <c r="K16" s="68"/>
      <c r="L16" s="68"/>
      <c r="M16" s="68"/>
    </row>
    <row r="17" spans="1:12" x14ac:dyDescent="0.15">
      <c r="A17" s="2"/>
      <c r="G17" s="2"/>
    </row>
    <row r="18" spans="1:12" x14ac:dyDescent="0.15">
      <c r="A18" s="2"/>
      <c r="C18" s="227"/>
    </row>
    <row r="19" spans="1:12" x14ac:dyDescent="0.15">
      <c r="A19" s="2"/>
    </row>
    <row r="20" spans="1:12" ht="15.6" customHeight="1" x14ac:dyDescent="0.15">
      <c r="A20" s="295" t="s">
        <v>1</v>
      </c>
      <c r="B20" s="178" t="s">
        <v>470</v>
      </c>
      <c r="C20" s="72" t="s">
        <v>311</v>
      </c>
      <c r="D20" s="72" t="s">
        <v>310</v>
      </c>
      <c r="E20" s="289" t="s">
        <v>62</v>
      </c>
      <c r="F20" s="289" t="s">
        <v>63</v>
      </c>
      <c r="G20" s="289" t="s">
        <v>64</v>
      </c>
      <c r="H20" s="178" t="s">
        <v>472</v>
      </c>
      <c r="I20" s="289" t="s">
        <v>74</v>
      </c>
      <c r="J20" s="289" t="s">
        <v>75</v>
      </c>
      <c r="K20" s="141" t="s">
        <v>308</v>
      </c>
      <c r="L20" s="62" t="s">
        <v>309</v>
      </c>
    </row>
    <row r="21" spans="1:12" ht="15.6" customHeight="1" x14ac:dyDescent="0.15">
      <c r="A21" s="300"/>
      <c r="B21" s="179" t="s">
        <v>471</v>
      </c>
      <c r="C21" s="73" t="s">
        <v>312</v>
      </c>
      <c r="D21" s="73" t="s">
        <v>61</v>
      </c>
      <c r="E21" s="292"/>
      <c r="F21" s="292"/>
      <c r="G21" s="292"/>
      <c r="H21" s="180" t="s">
        <v>448</v>
      </c>
      <c r="I21" s="292"/>
      <c r="J21" s="292"/>
      <c r="K21" s="142" t="s">
        <v>426</v>
      </c>
      <c r="L21" s="138" t="s">
        <v>427</v>
      </c>
    </row>
    <row r="22" spans="1:12" ht="7.15" customHeight="1" x14ac:dyDescent="0.15">
      <c r="A22" s="65"/>
      <c r="B22" s="6"/>
      <c r="C22" s="8"/>
      <c r="D22" s="6"/>
      <c r="E22" s="6"/>
      <c r="F22" s="6"/>
      <c r="G22" s="6"/>
      <c r="H22" s="6"/>
      <c r="I22" s="6"/>
      <c r="J22" s="6"/>
      <c r="K22" s="6"/>
      <c r="L22" s="6"/>
    </row>
    <row r="23" spans="1:12" s="144" customFormat="1" ht="22.7" customHeight="1" x14ac:dyDescent="0.15">
      <c r="A23" s="52" t="s">
        <v>493</v>
      </c>
      <c r="B23" s="247">
        <v>22556807</v>
      </c>
      <c r="C23" s="247">
        <v>24578861</v>
      </c>
      <c r="D23" s="247">
        <v>33651036</v>
      </c>
      <c r="E23" s="126">
        <v>1.073</v>
      </c>
      <c r="F23" s="173">
        <v>3.3</v>
      </c>
      <c r="G23" s="242">
        <v>96.3</v>
      </c>
      <c r="H23" s="242">
        <v>9.1999999999999993</v>
      </c>
      <c r="I23" s="247">
        <v>9014662</v>
      </c>
      <c r="J23" s="247">
        <v>35794456</v>
      </c>
      <c r="K23" s="247">
        <v>20000</v>
      </c>
      <c r="L23" s="247">
        <v>2006170</v>
      </c>
    </row>
    <row r="24" spans="1:12" s="144" customFormat="1" ht="22.7" customHeight="1" x14ac:dyDescent="0.15">
      <c r="A24" s="53" t="s">
        <v>468</v>
      </c>
      <c r="B24" s="247">
        <v>22346534</v>
      </c>
      <c r="C24" s="247">
        <v>23600243</v>
      </c>
      <c r="D24" s="247">
        <v>33067430</v>
      </c>
      <c r="E24" s="126">
        <v>1.07</v>
      </c>
      <c r="F24" s="173">
        <v>5.4</v>
      </c>
      <c r="G24" s="242">
        <v>96.7</v>
      </c>
      <c r="H24" s="242">
        <v>8.8000000000000007</v>
      </c>
      <c r="I24" s="247">
        <v>7884071</v>
      </c>
      <c r="J24" s="247">
        <v>34157873</v>
      </c>
      <c r="K24" s="247">
        <v>40000</v>
      </c>
      <c r="L24" s="247">
        <v>2440016</v>
      </c>
    </row>
    <row r="25" spans="1:12" s="144" customFormat="1" ht="22.7" customHeight="1" x14ac:dyDescent="0.15">
      <c r="A25" s="53" t="s">
        <v>469</v>
      </c>
      <c r="B25" s="247">
        <v>22720731</v>
      </c>
      <c r="C25" s="247">
        <v>21460123</v>
      </c>
      <c r="D25" s="247">
        <v>32186153</v>
      </c>
      <c r="E25" s="126">
        <v>1.03</v>
      </c>
      <c r="F25" s="173">
        <v>2</v>
      </c>
      <c r="G25" s="242">
        <v>97.2</v>
      </c>
      <c r="H25" s="242">
        <v>8.8000000000000007</v>
      </c>
      <c r="I25" s="247">
        <v>7665981</v>
      </c>
      <c r="J25" s="247">
        <v>32830103</v>
      </c>
      <c r="K25" s="247">
        <v>20000</v>
      </c>
      <c r="L25" s="247">
        <v>1805488</v>
      </c>
    </row>
    <row r="26" spans="1:12" s="144" customFormat="1" ht="22.7" customHeight="1" x14ac:dyDescent="0.15">
      <c r="A26" s="53" t="s">
        <v>465</v>
      </c>
      <c r="B26" s="247">
        <v>23407683</v>
      </c>
      <c r="C26" s="247">
        <v>21697082</v>
      </c>
      <c r="D26" s="247">
        <v>32510893</v>
      </c>
      <c r="E26" s="126">
        <v>0.97599999999999998</v>
      </c>
      <c r="F26" s="173">
        <v>5</v>
      </c>
      <c r="G26" s="242">
        <v>92.7</v>
      </c>
      <c r="H26" s="242">
        <v>8.3000000000000007</v>
      </c>
      <c r="I26" s="247">
        <v>6776569</v>
      </c>
      <c r="J26" s="247">
        <v>32320605</v>
      </c>
      <c r="K26" s="247">
        <v>20000</v>
      </c>
      <c r="L26" s="247">
        <v>1892241</v>
      </c>
    </row>
    <row r="27" spans="1:12" s="144" customFormat="1" ht="22.7" customHeight="1" x14ac:dyDescent="0.15">
      <c r="A27" s="53" t="s">
        <v>460</v>
      </c>
      <c r="B27" s="247">
        <v>23819683</v>
      </c>
      <c r="C27" s="247">
        <v>22276484</v>
      </c>
      <c r="D27" s="247">
        <v>33033480</v>
      </c>
      <c r="E27" s="126">
        <v>0.93600000000000005</v>
      </c>
      <c r="F27" s="173">
        <v>7.1</v>
      </c>
      <c r="G27" s="242">
        <v>91.2</v>
      </c>
      <c r="H27" s="242">
        <v>8.1</v>
      </c>
      <c r="I27" s="247">
        <v>6479510</v>
      </c>
      <c r="J27" s="247">
        <v>31923666</v>
      </c>
      <c r="K27" s="247">
        <v>40000</v>
      </c>
      <c r="L27" s="247">
        <v>2408013</v>
      </c>
    </row>
    <row r="28" spans="1:12" s="144" customFormat="1" ht="22.7" customHeight="1" x14ac:dyDescent="0.15">
      <c r="A28" s="53" t="s">
        <v>494</v>
      </c>
      <c r="B28" s="247">
        <v>24539965</v>
      </c>
      <c r="C28" s="247">
        <v>23335516</v>
      </c>
      <c r="D28" s="247">
        <v>33713430</v>
      </c>
      <c r="E28" s="126">
        <v>0.93799999999999994</v>
      </c>
      <c r="F28" s="173">
        <v>8.1999999999999993</v>
      </c>
      <c r="G28" s="242">
        <v>91.4</v>
      </c>
      <c r="H28" s="242">
        <v>7.3</v>
      </c>
      <c r="I28" s="247">
        <v>7470700</v>
      </c>
      <c r="J28" s="247">
        <v>30798867</v>
      </c>
      <c r="K28" s="247">
        <v>30000</v>
      </c>
      <c r="L28" s="247">
        <v>2395852</v>
      </c>
    </row>
    <row r="29" spans="1:12" s="144" customFormat="1" ht="22.7" customHeight="1" x14ac:dyDescent="0.15">
      <c r="A29" s="53" t="s">
        <v>462</v>
      </c>
      <c r="B29" s="248">
        <v>25298747</v>
      </c>
      <c r="C29" s="246">
        <v>24556714</v>
      </c>
      <c r="D29" s="246">
        <v>34090776</v>
      </c>
      <c r="E29" s="149">
        <v>0.95199999999999996</v>
      </c>
      <c r="F29" s="174">
        <v>3.7</v>
      </c>
      <c r="G29" s="241">
        <v>93.9</v>
      </c>
      <c r="H29" s="241">
        <v>9.6999999999999993</v>
      </c>
      <c r="I29" s="246">
        <v>9222218</v>
      </c>
      <c r="J29" s="246">
        <v>29508042</v>
      </c>
      <c r="K29" s="246">
        <v>20000</v>
      </c>
      <c r="L29" s="246">
        <v>1263237</v>
      </c>
    </row>
    <row r="30" spans="1:12" s="144" customFormat="1" ht="22.7" customHeight="1" x14ac:dyDescent="0.15">
      <c r="A30" s="53" t="s">
        <v>463</v>
      </c>
      <c r="B30" s="248">
        <v>26111483</v>
      </c>
      <c r="C30" s="246">
        <v>25492476</v>
      </c>
      <c r="D30" s="246">
        <v>34333762</v>
      </c>
      <c r="E30" s="149">
        <v>0.96599999999999997</v>
      </c>
      <c r="F30" s="174">
        <v>3.4</v>
      </c>
      <c r="G30" s="241">
        <v>91.8</v>
      </c>
      <c r="H30" s="241">
        <v>8.4</v>
      </c>
      <c r="I30" s="246">
        <v>9997020</v>
      </c>
      <c r="J30" s="246">
        <v>29087477</v>
      </c>
      <c r="K30" s="246">
        <v>40000</v>
      </c>
      <c r="L30" s="246">
        <v>724353</v>
      </c>
    </row>
    <row r="31" spans="1:12" s="144" customFormat="1" ht="22.7" customHeight="1" x14ac:dyDescent="0.15">
      <c r="A31" s="53" t="s">
        <v>496</v>
      </c>
      <c r="B31" s="248">
        <v>26398603</v>
      </c>
      <c r="C31" s="246">
        <v>25921843</v>
      </c>
      <c r="D31" s="246">
        <v>34508583</v>
      </c>
      <c r="E31" s="149">
        <v>0.97599999999999998</v>
      </c>
      <c r="F31" s="174">
        <v>4.8</v>
      </c>
      <c r="G31" s="241">
        <v>94.9</v>
      </c>
      <c r="H31" s="241">
        <v>8.4</v>
      </c>
      <c r="I31" s="246">
        <v>9070341</v>
      </c>
      <c r="J31" s="246">
        <v>27549964</v>
      </c>
      <c r="K31" s="246">
        <v>30000</v>
      </c>
      <c r="L31" s="246">
        <v>2595341</v>
      </c>
    </row>
    <row r="32" spans="1:12" s="152" customFormat="1" ht="22.7" customHeight="1" x14ac:dyDescent="0.15">
      <c r="A32" s="54" t="s">
        <v>529</v>
      </c>
      <c r="B32" s="231">
        <v>26046231</v>
      </c>
      <c r="C32" s="232">
        <v>25336408</v>
      </c>
      <c r="D32" s="232">
        <v>34652409</v>
      </c>
      <c r="E32" s="127">
        <v>0.97699999999999998</v>
      </c>
      <c r="F32" s="128">
        <v>4.5</v>
      </c>
      <c r="G32" s="128">
        <v>93</v>
      </c>
      <c r="H32" s="230">
        <v>8.4</v>
      </c>
      <c r="I32" s="232">
        <v>9904417</v>
      </c>
      <c r="J32" s="232">
        <v>26523298</v>
      </c>
      <c r="K32" s="232">
        <v>42000</v>
      </c>
      <c r="L32" s="232">
        <v>3551569</v>
      </c>
    </row>
    <row r="33" spans="1:13" ht="7.15" customHeight="1" x14ac:dyDescent="0.15">
      <c r="A33" s="66"/>
      <c r="B33" s="67"/>
      <c r="C33" s="68"/>
      <c r="D33" s="68"/>
      <c r="E33" s="68"/>
      <c r="F33" s="68"/>
      <c r="G33" s="68"/>
      <c r="H33" s="68"/>
      <c r="I33" s="68"/>
      <c r="J33" s="68"/>
      <c r="K33" s="68"/>
      <c r="L33" s="68"/>
    </row>
    <row r="34" spans="1:13" x14ac:dyDescent="0.15">
      <c r="A34" s="2"/>
      <c r="I34" s="298" t="s">
        <v>450</v>
      </c>
      <c r="J34" s="298"/>
      <c r="K34" s="298"/>
      <c r="L34" s="298"/>
      <c r="M34" s="298"/>
    </row>
    <row r="35" spans="1:13" s="25" customFormat="1" x14ac:dyDescent="0.15">
      <c r="A35" s="2"/>
      <c r="I35" s="299" t="s">
        <v>477</v>
      </c>
      <c r="J35" s="299"/>
      <c r="K35" s="299"/>
      <c r="L35" s="299"/>
      <c r="M35" s="184"/>
    </row>
    <row r="36" spans="1:13" s="25" customFormat="1" x14ac:dyDescent="0.15">
      <c r="A36" s="2"/>
      <c r="L36" s="19"/>
    </row>
    <row r="38" spans="1:13" ht="17.25" customHeight="1" x14ac:dyDescent="0.15"/>
    <row r="39" spans="1:13" ht="14.25" customHeight="1" x14ac:dyDescent="0.15"/>
    <row r="40" spans="1:13" ht="16.350000000000001" customHeight="1" x14ac:dyDescent="0.15"/>
    <row r="41" spans="1:13" ht="16.350000000000001" customHeight="1" x14ac:dyDescent="0.15"/>
    <row r="42" spans="1:13" ht="7.15" customHeight="1" x14ac:dyDescent="0.15"/>
  </sheetData>
  <mergeCells count="18">
    <mergeCell ref="I34:M34"/>
    <mergeCell ref="I35:L35"/>
    <mergeCell ref="I20:I21"/>
    <mergeCell ref="J20:J21"/>
    <mergeCell ref="A20:A21"/>
    <mergeCell ref="E20:E21"/>
    <mergeCell ref="F20:F21"/>
    <mergeCell ref="G20:G21"/>
    <mergeCell ref="A1:F1"/>
    <mergeCell ref="G1:M1"/>
    <mergeCell ref="H3:H4"/>
    <mergeCell ref="I3:I4"/>
    <mergeCell ref="J3:J4"/>
    <mergeCell ref="K3:K4"/>
    <mergeCell ref="A3:A4"/>
    <mergeCell ref="C3:C4"/>
    <mergeCell ref="D3:D4"/>
    <mergeCell ref="E3:E4"/>
  </mergeCells>
  <phoneticPr fontId="29"/>
  <pageMargins left="0.78740157480314965" right="0.78740157480314965" top="0.98425196850393704" bottom="0.98425196850393704" header="0.51181102362204722" footer="0.51181102362204722"/>
  <pageSetup paperSize="9" firstPageNumber="206" orientation="portrait" useFirstPageNumber="1" r:id="rId1"/>
  <headerFooter differentOddEven="1">
    <oddHeader>&amp;L&amp;"ＭＳ 明朝,標準"&amp;10&amp;P　行財政</oddHeader>
    <evenHeader>&amp;R&amp;"ＭＳ 明朝,標準"&amp;10行財政　&amp;P</even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3"/>
  <sheetViews>
    <sheetView showGridLines="0" view="pageBreakPreview" zoomScale="90" zoomScaleNormal="90" zoomScaleSheetLayoutView="90" zoomScalePageLayoutView="85" workbookViewId="0">
      <selection activeCell="K91" sqref="K91"/>
    </sheetView>
  </sheetViews>
  <sheetFormatPr defaultRowHeight="13.5" x14ac:dyDescent="0.15"/>
  <cols>
    <col min="1" max="11" width="14.5" style="12" customWidth="1"/>
    <col min="12" max="12" width="14.375" style="12" customWidth="1"/>
    <col min="13" max="13" width="12.25" style="12" hidden="1" customWidth="1"/>
    <col min="14" max="15" width="10.875" style="12" customWidth="1"/>
    <col min="16" max="16" width="10.25" style="12" bestFit="1" customWidth="1"/>
    <col min="17" max="16384" width="9" style="12"/>
  </cols>
  <sheetData>
    <row r="1" spans="1:13" ht="22.5" customHeight="1" x14ac:dyDescent="0.15">
      <c r="A1" s="294" t="s">
        <v>548</v>
      </c>
      <c r="B1" s="294"/>
      <c r="C1" s="294"/>
      <c r="D1" s="294"/>
      <c r="E1" s="294"/>
      <c r="F1" s="294"/>
      <c r="G1" s="293" t="s">
        <v>327</v>
      </c>
      <c r="H1" s="293"/>
      <c r="I1" s="293"/>
      <c r="J1" s="293"/>
      <c r="K1" s="293"/>
      <c r="L1" s="293"/>
      <c r="M1" s="293"/>
    </row>
    <row r="2" spans="1:13" x14ac:dyDescent="0.15">
      <c r="A2" s="2"/>
      <c r="K2" s="306" t="s">
        <v>643</v>
      </c>
      <c r="L2" s="306"/>
    </row>
    <row r="3" spans="1:13" ht="17.25" customHeight="1" x14ac:dyDescent="0.15">
      <c r="A3" s="295" t="s">
        <v>365</v>
      </c>
      <c r="B3" s="289" t="s">
        <v>421</v>
      </c>
      <c r="C3" s="289" t="s">
        <v>422</v>
      </c>
      <c r="D3" s="289" t="s">
        <v>366</v>
      </c>
      <c r="E3" s="289" t="s">
        <v>367</v>
      </c>
      <c r="F3" s="289" t="s">
        <v>368</v>
      </c>
      <c r="G3" s="289" t="s">
        <v>369</v>
      </c>
      <c r="H3" s="289" t="s">
        <v>370</v>
      </c>
      <c r="I3" s="289" t="s">
        <v>371</v>
      </c>
      <c r="J3" s="289" t="s">
        <v>372</v>
      </c>
      <c r="K3" s="289" t="s">
        <v>373</v>
      </c>
      <c r="L3" s="307" t="s">
        <v>374</v>
      </c>
    </row>
    <row r="4" spans="1:13" ht="14.25" customHeight="1" x14ac:dyDescent="0.15">
      <c r="A4" s="302"/>
      <c r="B4" s="304"/>
      <c r="C4" s="304"/>
      <c r="D4" s="301"/>
      <c r="E4" s="301"/>
      <c r="F4" s="301"/>
      <c r="G4" s="301"/>
      <c r="H4" s="301"/>
      <c r="I4" s="301"/>
      <c r="J4" s="301"/>
      <c r="K4" s="301"/>
      <c r="L4" s="308"/>
    </row>
    <row r="5" spans="1:13" ht="16.5" customHeight="1" x14ac:dyDescent="0.15">
      <c r="A5" s="303"/>
      <c r="B5" s="305"/>
      <c r="C5" s="305"/>
      <c r="D5" s="291"/>
      <c r="E5" s="291"/>
      <c r="F5" s="291"/>
      <c r="G5" s="291"/>
      <c r="H5" s="291"/>
      <c r="I5" s="291"/>
      <c r="J5" s="291"/>
      <c r="K5" s="291"/>
      <c r="L5" s="309"/>
    </row>
    <row r="6" spans="1:13" ht="5.25" customHeight="1" x14ac:dyDescent="0.15">
      <c r="A6" s="75"/>
      <c r="B6" s="23"/>
      <c r="C6" s="23"/>
      <c r="D6" s="24"/>
      <c r="E6" s="24"/>
      <c r="F6" s="24"/>
      <c r="G6" s="24"/>
      <c r="H6" s="24"/>
      <c r="I6" s="24"/>
      <c r="J6" s="24"/>
      <c r="K6" s="24"/>
      <c r="L6" s="24"/>
    </row>
    <row r="7" spans="1:13" ht="19.5" customHeight="1" x14ac:dyDescent="0.15">
      <c r="A7" s="52" t="s">
        <v>348</v>
      </c>
      <c r="B7" s="40">
        <v>200907165</v>
      </c>
      <c r="C7" s="40">
        <v>89859046</v>
      </c>
      <c r="D7" s="40">
        <v>1019536</v>
      </c>
      <c r="E7" s="40">
        <v>118748</v>
      </c>
      <c r="F7" s="40">
        <v>577742</v>
      </c>
      <c r="G7" s="40">
        <v>390726</v>
      </c>
      <c r="H7" s="40">
        <v>11026935</v>
      </c>
      <c r="I7" s="40">
        <v>96619</v>
      </c>
      <c r="J7" s="40">
        <v>572093</v>
      </c>
      <c r="K7" s="40">
        <v>492171</v>
      </c>
      <c r="L7" s="40">
        <v>4760000</v>
      </c>
    </row>
    <row r="8" spans="1:13" ht="19.5" customHeight="1" x14ac:dyDescent="0.15">
      <c r="A8" s="52" t="s">
        <v>349</v>
      </c>
      <c r="B8" s="40">
        <v>74155000</v>
      </c>
      <c r="C8" s="40">
        <v>39422079</v>
      </c>
      <c r="D8" s="40">
        <v>278000</v>
      </c>
      <c r="E8" s="40">
        <v>39000</v>
      </c>
      <c r="F8" s="40">
        <v>191000</v>
      </c>
      <c r="G8" s="40">
        <v>132000</v>
      </c>
      <c r="H8" s="40">
        <v>3465000</v>
      </c>
      <c r="I8" s="40" t="s">
        <v>8</v>
      </c>
      <c r="J8" s="40">
        <v>155000</v>
      </c>
      <c r="K8" s="40">
        <v>120000</v>
      </c>
      <c r="L8" s="40">
        <v>30000</v>
      </c>
    </row>
    <row r="9" spans="1:13" ht="19.5" customHeight="1" x14ac:dyDescent="0.15">
      <c r="A9" s="52" t="s">
        <v>342</v>
      </c>
      <c r="B9" s="40">
        <v>63511704</v>
      </c>
      <c r="C9" s="40">
        <v>40373300</v>
      </c>
      <c r="D9" s="40">
        <v>175000</v>
      </c>
      <c r="E9" s="40">
        <v>68000</v>
      </c>
      <c r="F9" s="40">
        <v>250000</v>
      </c>
      <c r="G9" s="40">
        <v>162000</v>
      </c>
      <c r="H9" s="40">
        <v>2735000</v>
      </c>
      <c r="I9" s="40" t="s">
        <v>8</v>
      </c>
      <c r="J9" s="40">
        <v>80001</v>
      </c>
      <c r="K9" s="40">
        <v>30000</v>
      </c>
      <c r="L9" s="40">
        <v>100</v>
      </c>
    </row>
    <row r="10" spans="1:13" ht="19.5" customHeight="1" x14ac:dyDescent="0.15">
      <c r="A10" s="52" t="s">
        <v>350</v>
      </c>
      <c r="B10" s="40">
        <v>68828422</v>
      </c>
      <c r="C10" s="40">
        <v>37340052</v>
      </c>
      <c r="D10" s="40">
        <v>272791</v>
      </c>
      <c r="E10" s="40">
        <v>54692</v>
      </c>
      <c r="F10" s="40">
        <v>262890</v>
      </c>
      <c r="G10" s="40">
        <v>181979</v>
      </c>
      <c r="H10" s="40">
        <v>3138669</v>
      </c>
      <c r="I10" s="40" t="s">
        <v>8</v>
      </c>
      <c r="J10" s="40">
        <v>153508</v>
      </c>
      <c r="K10" s="40">
        <v>121914</v>
      </c>
      <c r="L10" s="40">
        <v>1</v>
      </c>
    </row>
    <row r="11" spans="1:13" ht="19.5" customHeight="1" x14ac:dyDescent="0.15">
      <c r="A11" s="52" t="s">
        <v>351</v>
      </c>
      <c r="B11" s="40">
        <v>50200000</v>
      </c>
      <c r="C11" s="40">
        <v>20002708</v>
      </c>
      <c r="D11" s="40">
        <v>291001</v>
      </c>
      <c r="E11" s="40">
        <v>26000</v>
      </c>
      <c r="F11" s="40">
        <v>127000</v>
      </c>
      <c r="G11" s="40">
        <v>85000</v>
      </c>
      <c r="H11" s="40">
        <v>2381000</v>
      </c>
      <c r="I11" s="40">
        <v>54000</v>
      </c>
      <c r="J11" s="40">
        <v>166001</v>
      </c>
      <c r="K11" s="40">
        <v>100000</v>
      </c>
      <c r="L11" s="40">
        <v>2930001</v>
      </c>
    </row>
    <row r="12" spans="1:13" ht="17.25" customHeight="1" x14ac:dyDescent="0.15">
      <c r="A12" s="52"/>
      <c r="B12" s="40"/>
      <c r="C12" s="40"/>
      <c r="D12" s="40"/>
      <c r="E12" s="40"/>
      <c r="F12" s="40"/>
      <c r="G12" s="40"/>
      <c r="H12" s="40"/>
      <c r="I12" s="40"/>
      <c r="J12" s="40"/>
      <c r="K12" s="40"/>
      <c r="L12" s="40"/>
    </row>
    <row r="13" spans="1:13" ht="19.5" customHeight="1" x14ac:dyDescent="0.15">
      <c r="A13" s="52" t="s">
        <v>352</v>
      </c>
      <c r="B13" s="40">
        <v>96705702</v>
      </c>
      <c r="C13" s="40">
        <v>48863918</v>
      </c>
      <c r="D13" s="40">
        <v>400154</v>
      </c>
      <c r="E13" s="40">
        <v>63971</v>
      </c>
      <c r="F13" s="40">
        <v>308504</v>
      </c>
      <c r="G13" s="40">
        <v>210488</v>
      </c>
      <c r="H13" s="40">
        <v>4616184</v>
      </c>
      <c r="I13" s="40" t="s">
        <v>8</v>
      </c>
      <c r="J13" s="40">
        <v>233380</v>
      </c>
      <c r="K13" s="40">
        <v>214797</v>
      </c>
      <c r="L13" s="40">
        <v>1</v>
      </c>
    </row>
    <row r="14" spans="1:13" ht="19.5" customHeight="1" x14ac:dyDescent="0.15">
      <c r="A14" s="52" t="s">
        <v>354</v>
      </c>
      <c r="B14" s="40">
        <v>42663000</v>
      </c>
      <c r="C14" s="40">
        <v>19253901</v>
      </c>
      <c r="D14" s="40">
        <v>175001</v>
      </c>
      <c r="E14" s="40">
        <v>23000</v>
      </c>
      <c r="F14" s="40">
        <v>106000</v>
      </c>
      <c r="G14" s="40">
        <v>73000</v>
      </c>
      <c r="H14" s="40">
        <v>2014000</v>
      </c>
      <c r="I14" s="40">
        <v>27000</v>
      </c>
      <c r="J14" s="40">
        <v>97001</v>
      </c>
      <c r="K14" s="40">
        <v>100000</v>
      </c>
      <c r="L14" s="40">
        <v>470000</v>
      </c>
    </row>
    <row r="15" spans="1:13" ht="19.5" customHeight="1" x14ac:dyDescent="0.15">
      <c r="A15" s="52" t="s">
        <v>353</v>
      </c>
      <c r="B15" s="40">
        <v>91118693</v>
      </c>
      <c r="C15" s="40">
        <v>45208120</v>
      </c>
      <c r="D15" s="40">
        <v>344753</v>
      </c>
      <c r="E15" s="40">
        <v>82000</v>
      </c>
      <c r="F15" s="40">
        <v>346000</v>
      </c>
      <c r="G15" s="40">
        <v>300000</v>
      </c>
      <c r="H15" s="40">
        <v>3963000</v>
      </c>
      <c r="I15" s="40">
        <v>8200</v>
      </c>
      <c r="J15" s="40">
        <v>192000</v>
      </c>
      <c r="K15" s="40">
        <v>189000</v>
      </c>
      <c r="L15" s="40">
        <v>62000</v>
      </c>
    </row>
    <row r="16" spans="1:13" ht="19.5" customHeight="1" x14ac:dyDescent="0.15">
      <c r="A16" s="52" t="s">
        <v>355</v>
      </c>
      <c r="B16" s="40">
        <v>145507550</v>
      </c>
      <c r="C16" s="40">
        <v>67189102</v>
      </c>
      <c r="D16" s="40">
        <v>710801</v>
      </c>
      <c r="E16" s="40">
        <v>96000</v>
      </c>
      <c r="F16" s="40">
        <v>475500</v>
      </c>
      <c r="G16" s="40">
        <v>318000</v>
      </c>
      <c r="H16" s="40">
        <v>7040000</v>
      </c>
      <c r="I16" s="40">
        <v>40000</v>
      </c>
      <c r="J16" s="40">
        <v>302001</v>
      </c>
      <c r="K16" s="40">
        <v>315000</v>
      </c>
      <c r="L16" s="40">
        <v>1340000</v>
      </c>
    </row>
    <row r="17" spans="1:12" ht="19.5" customHeight="1" x14ac:dyDescent="0.15">
      <c r="A17" s="52" t="s">
        <v>343</v>
      </c>
      <c r="B17" s="203">
        <v>44058000</v>
      </c>
      <c r="C17" s="203">
        <v>20964215</v>
      </c>
      <c r="D17" s="203">
        <v>159000</v>
      </c>
      <c r="E17" s="203">
        <v>34000</v>
      </c>
      <c r="F17" s="203">
        <v>166000</v>
      </c>
      <c r="G17" s="203">
        <v>113000</v>
      </c>
      <c r="H17" s="203">
        <v>2088000</v>
      </c>
      <c r="I17" s="228" t="s">
        <v>8</v>
      </c>
      <c r="J17" s="203">
        <v>71000</v>
      </c>
      <c r="K17" s="203">
        <v>55000</v>
      </c>
      <c r="L17" s="203">
        <v>50000</v>
      </c>
    </row>
    <row r="18" spans="1:12" ht="16.5" customHeight="1" x14ac:dyDescent="0.15">
      <c r="A18" s="52"/>
      <c r="B18" s="40"/>
      <c r="C18" s="40"/>
      <c r="D18" s="40"/>
      <c r="E18" s="40"/>
      <c r="F18" s="40"/>
      <c r="G18" s="40"/>
      <c r="H18" s="40"/>
      <c r="I18" s="40"/>
      <c r="J18" s="40"/>
      <c r="K18" s="40"/>
      <c r="L18" s="40"/>
    </row>
    <row r="19" spans="1:12" ht="19.5" customHeight="1" x14ac:dyDescent="0.15">
      <c r="A19" s="76" t="s">
        <v>356</v>
      </c>
      <c r="B19" s="41">
        <v>64944270</v>
      </c>
      <c r="C19" s="41">
        <v>30741000</v>
      </c>
      <c r="D19" s="41">
        <v>269001</v>
      </c>
      <c r="E19" s="41">
        <v>47000</v>
      </c>
      <c r="F19" s="41">
        <v>257000</v>
      </c>
      <c r="G19" s="41">
        <v>208000</v>
      </c>
      <c r="H19" s="41">
        <v>3306000</v>
      </c>
      <c r="I19" s="41">
        <v>18000</v>
      </c>
      <c r="J19" s="41">
        <v>158001</v>
      </c>
      <c r="K19" s="41">
        <v>180000</v>
      </c>
      <c r="L19" s="41">
        <v>727000</v>
      </c>
    </row>
    <row r="20" spans="1:12" ht="19.5" customHeight="1" x14ac:dyDescent="0.15">
      <c r="A20" s="52" t="s">
        <v>357</v>
      </c>
      <c r="B20" s="40">
        <v>67242109</v>
      </c>
      <c r="C20" s="40">
        <v>30213052</v>
      </c>
      <c r="D20" s="40">
        <v>290200</v>
      </c>
      <c r="E20" s="40">
        <v>40000</v>
      </c>
      <c r="F20" s="40">
        <v>196000</v>
      </c>
      <c r="G20" s="40">
        <v>136000</v>
      </c>
      <c r="H20" s="40">
        <v>3129000</v>
      </c>
      <c r="I20" s="40" t="s">
        <v>8</v>
      </c>
      <c r="J20" s="40">
        <v>174000</v>
      </c>
      <c r="K20" s="40">
        <v>164000</v>
      </c>
      <c r="L20" s="40">
        <v>670000</v>
      </c>
    </row>
    <row r="21" spans="1:12" ht="19.5" customHeight="1" x14ac:dyDescent="0.15">
      <c r="A21" s="52" t="s">
        <v>344</v>
      </c>
      <c r="B21" s="40">
        <v>54245199</v>
      </c>
      <c r="C21" s="40">
        <v>20791358</v>
      </c>
      <c r="D21" s="40">
        <v>239000</v>
      </c>
      <c r="E21" s="40">
        <v>28000</v>
      </c>
      <c r="F21" s="40">
        <v>135000</v>
      </c>
      <c r="G21" s="40">
        <v>93000</v>
      </c>
      <c r="H21" s="40">
        <v>2209000</v>
      </c>
      <c r="I21" s="40" t="s">
        <v>8</v>
      </c>
      <c r="J21" s="40">
        <v>127000</v>
      </c>
      <c r="K21" s="40">
        <v>132000</v>
      </c>
      <c r="L21" s="40">
        <v>4010500</v>
      </c>
    </row>
    <row r="22" spans="1:12" ht="19.5" customHeight="1" x14ac:dyDescent="0.15">
      <c r="A22" s="52" t="s">
        <v>345</v>
      </c>
      <c r="B22" s="40">
        <v>45275311</v>
      </c>
      <c r="C22" s="40">
        <v>22643246</v>
      </c>
      <c r="D22" s="40">
        <v>185013</v>
      </c>
      <c r="E22" s="40">
        <v>35660</v>
      </c>
      <c r="F22" s="40">
        <v>168998</v>
      </c>
      <c r="G22" s="40">
        <v>116598</v>
      </c>
      <c r="H22" s="40">
        <v>2039993</v>
      </c>
      <c r="I22" s="40" t="s">
        <v>8</v>
      </c>
      <c r="J22" s="40">
        <v>103939</v>
      </c>
      <c r="K22" s="40">
        <v>75085</v>
      </c>
      <c r="L22" s="40">
        <v>50000</v>
      </c>
    </row>
    <row r="23" spans="1:12" ht="19.5" customHeight="1" x14ac:dyDescent="0.15">
      <c r="A23" s="52" t="s">
        <v>358</v>
      </c>
      <c r="B23" s="40">
        <v>31222083</v>
      </c>
      <c r="C23" s="40">
        <v>14980361</v>
      </c>
      <c r="D23" s="40">
        <v>119000</v>
      </c>
      <c r="E23" s="40">
        <v>22000</v>
      </c>
      <c r="F23" s="40">
        <v>108000</v>
      </c>
      <c r="G23" s="40">
        <v>100000</v>
      </c>
      <c r="H23" s="40">
        <v>1314000</v>
      </c>
      <c r="I23" s="40" t="s">
        <v>8</v>
      </c>
      <c r="J23" s="40">
        <v>67000</v>
      </c>
      <c r="K23" s="40">
        <v>43000</v>
      </c>
      <c r="L23" s="40">
        <v>43000</v>
      </c>
    </row>
    <row r="24" spans="1:12" ht="15.75" customHeight="1" x14ac:dyDescent="0.15">
      <c r="A24" s="52"/>
      <c r="B24" s="40"/>
      <c r="C24" s="40"/>
      <c r="D24" s="40"/>
      <c r="E24" s="40"/>
      <c r="F24" s="40"/>
      <c r="G24" s="40"/>
      <c r="H24" s="40"/>
      <c r="I24" s="40"/>
      <c r="J24" s="40"/>
      <c r="K24" s="40"/>
      <c r="L24" s="40"/>
    </row>
    <row r="25" spans="1:12" ht="19.5" customHeight="1" x14ac:dyDescent="0.15">
      <c r="A25" s="52" t="s">
        <v>359</v>
      </c>
      <c r="B25" s="40">
        <v>24400000</v>
      </c>
      <c r="C25" s="40">
        <v>8000447</v>
      </c>
      <c r="D25" s="40">
        <v>92400</v>
      </c>
      <c r="E25" s="40">
        <v>11400</v>
      </c>
      <c r="F25" s="40">
        <v>55400</v>
      </c>
      <c r="G25" s="40">
        <v>37400</v>
      </c>
      <c r="H25" s="40">
        <v>981000</v>
      </c>
      <c r="I25" s="40" t="s">
        <v>8</v>
      </c>
      <c r="J25" s="40">
        <v>53000</v>
      </c>
      <c r="K25" s="40">
        <v>24200</v>
      </c>
      <c r="L25" s="40">
        <v>2250400</v>
      </c>
    </row>
    <row r="26" spans="1:12" ht="19.5" customHeight="1" x14ac:dyDescent="0.15">
      <c r="A26" s="52" t="s">
        <v>360</v>
      </c>
      <c r="B26" s="40">
        <v>28406000</v>
      </c>
      <c r="C26" s="40">
        <v>12256008</v>
      </c>
      <c r="D26" s="40">
        <v>115932</v>
      </c>
      <c r="E26" s="40">
        <v>20167</v>
      </c>
      <c r="F26" s="40">
        <v>96939</v>
      </c>
      <c r="G26" s="40">
        <v>67103</v>
      </c>
      <c r="H26" s="40">
        <v>1270128</v>
      </c>
      <c r="I26" s="40" t="s">
        <v>8</v>
      </c>
      <c r="J26" s="40">
        <v>64831</v>
      </c>
      <c r="K26" s="40">
        <v>67550</v>
      </c>
      <c r="L26" s="40">
        <v>1588000</v>
      </c>
    </row>
    <row r="27" spans="1:12" ht="19.5" customHeight="1" x14ac:dyDescent="0.15">
      <c r="A27" s="52" t="s">
        <v>346</v>
      </c>
      <c r="B27" s="40">
        <v>30362902</v>
      </c>
      <c r="C27" s="40">
        <v>12550221</v>
      </c>
      <c r="D27" s="40">
        <v>152181</v>
      </c>
      <c r="E27" s="40">
        <v>16967</v>
      </c>
      <c r="F27" s="40">
        <v>81558</v>
      </c>
      <c r="G27" s="40">
        <v>56456</v>
      </c>
      <c r="H27" s="40">
        <v>1406235</v>
      </c>
      <c r="I27" s="40" t="s">
        <v>8</v>
      </c>
      <c r="J27" s="40">
        <v>85531</v>
      </c>
      <c r="K27" s="40">
        <v>87319</v>
      </c>
      <c r="L27" s="40">
        <v>1650000</v>
      </c>
    </row>
    <row r="28" spans="1:12" ht="19.5" customHeight="1" x14ac:dyDescent="0.15">
      <c r="A28" s="52" t="s">
        <v>361</v>
      </c>
      <c r="B28" s="40">
        <v>28628450</v>
      </c>
      <c r="C28" s="40">
        <v>9398973</v>
      </c>
      <c r="D28" s="40">
        <v>120000</v>
      </c>
      <c r="E28" s="40">
        <v>14000</v>
      </c>
      <c r="F28" s="40">
        <v>67000</v>
      </c>
      <c r="G28" s="40">
        <v>46000</v>
      </c>
      <c r="H28" s="40">
        <v>1221000</v>
      </c>
      <c r="I28" s="40" t="s">
        <v>8</v>
      </c>
      <c r="J28" s="40">
        <v>68000</v>
      </c>
      <c r="K28" s="40">
        <v>71174</v>
      </c>
      <c r="L28" s="40">
        <v>3740000</v>
      </c>
    </row>
    <row r="29" spans="1:12" ht="19.5" customHeight="1" x14ac:dyDescent="0.15">
      <c r="A29" s="52" t="s">
        <v>76</v>
      </c>
      <c r="B29" s="228">
        <v>43194000</v>
      </c>
      <c r="C29" s="228">
        <v>16679078</v>
      </c>
      <c r="D29" s="228">
        <v>193001</v>
      </c>
      <c r="E29" s="228">
        <v>35000</v>
      </c>
      <c r="F29" s="228">
        <v>123000</v>
      </c>
      <c r="G29" s="228">
        <v>92000</v>
      </c>
      <c r="H29" s="228">
        <v>1913000</v>
      </c>
      <c r="I29" s="279" t="s">
        <v>8</v>
      </c>
      <c r="J29" s="228">
        <v>109000</v>
      </c>
      <c r="K29" s="228">
        <v>109000</v>
      </c>
      <c r="L29" s="228">
        <v>2686000</v>
      </c>
    </row>
    <row r="30" spans="1:12" ht="13.5" customHeight="1" x14ac:dyDescent="0.15">
      <c r="A30" s="52"/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</row>
    <row r="31" spans="1:12" ht="19.5" customHeight="1" x14ac:dyDescent="0.15">
      <c r="A31" s="52" t="s">
        <v>77</v>
      </c>
      <c r="B31" s="40">
        <v>27636992</v>
      </c>
      <c r="C31" s="40">
        <v>10237127</v>
      </c>
      <c r="D31" s="40">
        <v>130496</v>
      </c>
      <c r="E31" s="40">
        <v>11521</v>
      </c>
      <c r="F31" s="40">
        <v>55381</v>
      </c>
      <c r="G31" s="40">
        <v>38336</v>
      </c>
      <c r="H31" s="40">
        <v>1228481</v>
      </c>
      <c r="I31" s="40" t="s">
        <v>8</v>
      </c>
      <c r="J31" s="40">
        <v>73139</v>
      </c>
      <c r="K31" s="40">
        <v>60772</v>
      </c>
      <c r="L31" s="40">
        <v>1781721</v>
      </c>
    </row>
    <row r="32" spans="1:12" ht="19.5" customHeight="1" x14ac:dyDescent="0.15">
      <c r="A32" s="52" t="s">
        <v>362</v>
      </c>
      <c r="B32" s="40">
        <v>53000814</v>
      </c>
      <c r="C32" s="40">
        <v>28439152</v>
      </c>
      <c r="D32" s="40">
        <v>255731</v>
      </c>
      <c r="E32" s="40">
        <v>34630</v>
      </c>
      <c r="F32" s="40">
        <v>184690</v>
      </c>
      <c r="G32" s="40">
        <v>118299</v>
      </c>
      <c r="H32" s="40">
        <v>2698888</v>
      </c>
      <c r="I32" s="40">
        <v>33261</v>
      </c>
      <c r="J32" s="40">
        <v>147081</v>
      </c>
      <c r="K32" s="40">
        <v>96504</v>
      </c>
      <c r="L32" s="40">
        <v>70000</v>
      </c>
    </row>
    <row r="33" spans="1:12" ht="19.5" customHeight="1" x14ac:dyDescent="0.15">
      <c r="A33" s="52" t="s">
        <v>363</v>
      </c>
      <c r="B33" s="40">
        <v>34684542</v>
      </c>
      <c r="C33" s="40">
        <v>15233935</v>
      </c>
      <c r="D33" s="40">
        <v>155673</v>
      </c>
      <c r="E33" s="40">
        <v>21562</v>
      </c>
      <c r="F33" s="40">
        <v>103645</v>
      </c>
      <c r="G33" s="40">
        <v>71745</v>
      </c>
      <c r="H33" s="40">
        <v>1435652</v>
      </c>
      <c r="I33" s="40">
        <v>78387</v>
      </c>
      <c r="J33" s="40">
        <v>87624</v>
      </c>
      <c r="K33" s="40">
        <v>80369</v>
      </c>
      <c r="L33" s="40">
        <v>779894</v>
      </c>
    </row>
    <row r="34" spans="1:12" ht="19.5" customHeight="1" x14ac:dyDescent="0.15">
      <c r="A34" s="52" t="s">
        <v>364</v>
      </c>
      <c r="B34" s="40">
        <v>22934398</v>
      </c>
      <c r="C34" s="40">
        <v>10325018</v>
      </c>
      <c r="D34" s="40">
        <v>98634</v>
      </c>
      <c r="E34" s="40">
        <v>11305</v>
      </c>
      <c r="F34" s="40">
        <v>54341</v>
      </c>
      <c r="G34" s="40">
        <v>37616</v>
      </c>
      <c r="H34" s="40">
        <v>1009526</v>
      </c>
      <c r="I34" s="40" t="s">
        <v>8</v>
      </c>
      <c r="J34" s="40">
        <v>59782</v>
      </c>
      <c r="K34" s="40">
        <v>45000</v>
      </c>
      <c r="L34" s="40">
        <v>216000</v>
      </c>
    </row>
    <row r="35" spans="1:12" ht="19.5" customHeight="1" x14ac:dyDescent="0.15">
      <c r="A35" s="52" t="s">
        <v>78</v>
      </c>
      <c r="B35" s="40">
        <v>29880948</v>
      </c>
      <c r="C35" s="40">
        <v>10619175</v>
      </c>
      <c r="D35" s="40">
        <v>159162</v>
      </c>
      <c r="E35" s="40">
        <v>14162</v>
      </c>
      <c r="F35" s="40">
        <v>68073</v>
      </c>
      <c r="G35" s="40">
        <v>47122</v>
      </c>
      <c r="H35" s="40">
        <v>1396422</v>
      </c>
      <c r="I35" s="40">
        <v>54690</v>
      </c>
      <c r="J35" s="40">
        <v>101176</v>
      </c>
      <c r="K35" s="40">
        <v>76896</v>
      </c>
      <c r="L35" s="40">
        <v>4096008</v>
      </c>
    </row>
    <row r="36" spans="1:12" ht="15" customHeight="1" x14ac:dyDescent="0.15">
      <c r="A36" s="52"/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40"/>
    </row>
    <row r="37" spans="1:12" ht="19.5" customHeight="1" x14ac:dyDescent="0.15">
      <c r="A37" s="52" t="s">
        <v>347</v>
      </c>
      <c r="B37" s="77">
        <v>69618888</v>
      </c>
      <c r="C37" s="46">
        <v>31908678</v>
      </c>
      <c r="D37" s="46">
        <v>286000</v>
      </c>
      <c r="E37" s="46">
        <v>46000</v>
      </c>
      <c r="F37" s="46">
        <v>225000</v>
      </c>
      <c r="G37" s="46">
        <v>155000</v>
      </c>
      <c r="H37" s="46">
        <v>3247000</v>
      </c>
      <c r="I37" s="46" t="s">
        <v>8</v>
      </c>
      <c r="J37" s="46">
        <v>160000</v>
      </c>
      <c r="K37" s="46">
        <v>172000</v>
      </c>
      <c r="L37" s="46">
        <v>3053000</v>
      </c>
    </row>
    <row r="38" spans="1:12" ht="4.5" customHeight="1" x14ac:dyDescent="0.15">
      <c r="A38" s="55"/>
      <c r="B38" s="67"/>
      <c r="C38" s="68"/>
      <c r="D38" s="68"/>
      <c r="E38" s="68"/>
      <c r="F38" s="78"/>
      <c r="G38" s="78"/>
      <c r="H38" s="68"/>
      <c r="I38" s="68"/>
      <c r="J38" s="68"/>
      <c r="K38" s="68"/>
      <c r="L38" s="68"/>
    </row>
    <row r="39" spans="1:12" x14ac:dyDescent="0.15">
      <c r="A39" s="2"/>
      <c r="G39" s="4"/>
    </row>
    <row r="40" spans="1:12" x14ac:dyDescent="0.15">
      <c r="A40" s="2"/>
    </row>
    <row r="42" spans="1:12" ht="13.5" customHeight="1" x14ac:dyDescent="0.15"/>
    <row r="43" spans="1:12" ht="14.25" customHeight="1" x14ac:dyDescent="0.15"/>
    <row r="44" spans="1:12" ht="24" customHeight="1" x14ac:dyDescent="0.15">
      <c r="A44" s="294" t="s">
        <v>610</v>
      </c>
      <c r="B44" s="294"/>
      <c r="C44" s="294"/>
      <c r="D44" s="294"/>
      <c r="E44" s="294"/>
      <c r="F44" s="294"/>
      <c r="G44" s="293" t="s">
        <v>328</v>
      </c>
      <c r="H44" s="293"/>
      <c r="I44" s="293"/>
      <c r="J44" s="293"/>
      <c r="K44" s="293"/>
      <c r="L44" s="293"/>
    </row>
    <row r="45" spans="1:12" x14ac:dyDescent="0.15">
      <c r="A45" s="4"/>
      <c r="K45" s="306" t="s">
        <v>643</v>
      </c>
      <c r="L45" s="306"/>
    </row>
    <row r="46" spans="1:12" ht="13.7" customHeight="1" x14ac:dyDescent="0.15">
      <c r="A46" s="135" t="s">
        <v>428</v>
      </c>
      <c r="B46" s="289" t="s">
        <v>390</v>
      </c>
      <c r="C46" s="289" t="s">
        <v>389</v>
      </c>
      <c r="D46" s="289" t="s">
        <v>17</v>
      </c>
      <c r="E46" s="133" t="s">
        <v>431</v>
      </c>
      <c r="F46" s="289" t="s">
        <v>391</v>
      </c>
      <c r="G46" s="289" t="s">
        <v>392</v>
      </c>
      <c r="H46" s="289" t="s">
        <v>395</v>
      </c>
      <c r="I46" s="289" t="s">
        <v>394</v>
      </c>
      <c r="J46" s="289" t="s">
        <v>393</v>
      </c>
      <c r="K46" s="289" t="s">
        <v>396</v>
      </c>
      <c r="L46" s="289" t="s">
        <v>397</v>
      </c>
    </row>
    <row r="47" spans="1:12" ht="13.7" customHeight="1" x14ac:dyDescent="0.15">
      <c r="A47" s="52" t="s">
        <v>429</v>
      </c>
      <c r="B47" s="301"/>
      <c r="C47" s="301"/>
      <c r="D47" s="304"/>
      <c r="E47" s="137" t="s">
        <v>432</v>
      </c>
      <c r="F47" s="304"/>
      <c r="G47" s="301"/>
      <c r="H47" s="301"/>
      <c r="I47" s="301"/>
      <c r="J47" s="301"/>
      <c r="K47" s="301"/>
      <c r="L47" s="301"/>
    </row>
    <row r="48" spans="1:12" ht="13.7" customHeight="1" x14ac:dyDescent="0.15">
      <c r="A48" s="136" t="s">
        <v>430</v>
      </c>
      <c r="B48" s="291"/>
      <c r="C48" s="291"/>
      <c r="D48" s="305"/>
      <c r="E48" s="134" t="s">
        <v>433</v>
      </c>
      <c r="F48" s="305"/>
      <c r="G48" s="291"/>
      <c r="H48" s="291"/>
      <c r="I48" s="291"/>
      <c r="J48" s="291"/>
      <c r="K48" s="291"/>
      <c r="L48" s="291"/>
    </row>
    <row r="49" spans="1:12" ht="19.5" customHeight="1" x14ac:dyDescent="0.15">
      <c r="A49" s="40">
        <v>74714</v>
      </c>
      <c r="B49" s="40">
        <v>2086892</v>
      </c>
      <c r="C49" s="40">
        <v>4487584</v>
      </c>
      <c r="D49" s="40">
        <v>37759167</v>
      </c>
      <c r="E49" s="228" t="s">
        <v>8</v>
      </c>
      <c r="F49" s="40">
        <v>27177143</v>
      </c>
      <c r="G49" s="40">
        <v>584735</v>
      </c>
      <c r="H49" s="40">
        <v>172460</v>
      </c>
      <c r="I49" s="40">
        <v>4326110</v>
      </c>
      <c r="J49" s="40">
        <v>3</v>
      </c>
      <c r="K49" s="40">
        <v>1260836</v>
      </c>
      <c r="L49" s="40">
        <v>14063900</v>
      </c>
    </row>
    <row r="50" spans="1:12" ht="19.5" customHeight="1" x14ac:dyDescent="0.15">
      <c r="A50" s="40">
        <v>23000</v>
      </c>
      <c r="B50" s="40">
        <v>744182</v>
      </c>
      <c r="C50" s="40">
        <v>1541746</v>
      </c>
      <c r="D50" s="40">
        <v>14589661</v>
      </c>
      <c r="E50" s="40">
        <v>234452</v>
      </c>
      <c r="F50" s="40">
        <v>8871456</v>
      </c>
      <c r="G50" s="40">
        <v>35234</v>
      </c>
      <c r="H50" s="40">
        <v>48327</v>
      </c>
      <c r="I50" s="40">
        <v>123271</v>
      </c>
      <c r="J50" s="40">
        <v>311581</v>
      </c>
      <c r="K50" s="40">
        <v>546811</v>
      </c>
      <c r="L50" s="40">
        <v>3253200</v>
      </c>
    </row>
    <row r="51" spans="1:12" ht="19.5" customHeight="1" x14ac:dyDescent="0.15">
      <c r="A51" s="40">
        <v>15000</v>
      </c>
      <c r="B51" s="40">
        <v>479058</v>
      </c>
      <c r="C51" s="40">
        <v>1557868</v>
      </c>
      <c r="D51" s="40">
        <v>8443030</v>
      </c>
      <c r="E51" s="40" t="s">
        <v>8</v>
      </c>
      <c r="F51" s="40">
        <v>6971434</v>
      </c>
      <c r="G51" s="40">
        <v>131752</v>
      </c>
      <c r="H51" s="40">
        <v>100</v>
      </c>
      <c r="I51" s="40">
        <v>771970</v>
      </c>
      <c r="J51" s="40">
        <v>700000</v>
      </c>
      <c r="K51" s="40">
        <v>488091</v>
      </c>
      <c r="L51" s="40">
        <v>80000</v>
      </c>
    </row>
    <row r="52" spans="1:12" ht="19.5" customHeight="1" x14ac:dyDescent="0.15">
      <c r="A52" s="40">
        <v>18641</v>
      </c>
      <c r="B52" s="40">
        <v>675118</v>
      </c>
      <c r="C52" s="40">
        <v>1477344</v>
      </c>
      <c r="D52" s="40">
        <v>10955735</v>
      </c>
      <c r="E52" s="40" t="s">
        <v>8</v>
      </c>
      <c r="F52" s="40">
        <v>8241148</v>
      </c>
      <c r="G52" s="40">
        <v>1030087</v>
      </c>
      <c r="H52" s="40">
        <v>1607</v>
      </c>
      <c r="I52" s="40">
        <v>1640333</v>
      </c>
      <c r="J52" s="40">
        <v>1000000</v>
      </c>
      <c r="K52" s="40">
        <v>611913</v>
      </c>
      <c r="L52" s="40">
        <v>1650000</v>
      </c>
    </row>
    <row r="53" spans="1:12" ht="19.5" customHeight="1" x14ac:dyDescent="0.15">
      <c r="A53" s="40">
        <v>22000</v>
      </c>
      <c r="B53" s="40">
        <v>1067857</v>
      </c>
      <c r="C53" s="40">
        <v>1063043</v>
      </c>
      <c r="D53" s="40">
        <v>8769932</v>
      </c>
      <c r="E53" s="40" t="s">
        <v>8</v>
      </c>
      <c r="F53" s="40">
        <v>6935593</v>
      </c>
      <c r="G53" s="40">
        <v>599126</v>
      </c>
      <c r="H53" s="40">
        <v>36000</v>
      </c>
      <c r="I53" s="40">
        <v>884550</v>
      </c>
      <c r="J53" s="40">
        <v>350000</v>
      </c>
      <c r="K53" s="40">
        <v>645188</v>
      </c>
      <c r="L53" s="40">
        <v>3664000</v>
      </c>
    </row>
    <row r="54" spans="1:12" ht="19.5" customHeight="1" x14ac:dyDescent="0.15">
      <c r="A54" s="40"/>
      <c r="B54" s="40"/>
      <c r="C54" s="40"/>
      <c r="D54" s="40"/>
      <c r="E54" s="40"/>
      <c r="F54" s="40"/>
      <c r="G54" s="40"/>
      <c r="H54" s="40"/>
      <c r="I54" s="40"/>
      <c r="J54" s="40"/>
      <c r="K54" s="40"/>
      <c r="L54" s="43"/>
    </row>
    <row r="55" spans="1:12" ht="19.5" customHeight="1" x14ac:dyDescent="0.15">
      <c r="A55" s="40">
        <v>27684</v>
      </c>
      <c r="B55" s="40">
        <v>978557</v>
      </c>
      <c r="C55" s="40">
        <v>2581162</v>
      </c>
      <c r="D55" s="40">
        <v>17083217</v>
      </c>
      <c r="E55" s="40">
        <v>4318</v>
      </c>
      <c r="F55" s="40">
        <v>10864757</v>
      </c>
      <c r="G55" s="40">
        <v>242516</v>
      </c>
      <c r="H55" s="40">
        <v>921059</v>
      </c>
      <c r="I55" s="40">
        <v>3001013</v>
      </c>
      <c r="J55" s="40">
        <v>1100002</v>
      </c>
      <c r="K55" s="40">
        <v>2929620</v>
      </c>
      <c r="L55" s="40">
        <v>2060400</v>
      </c>
    </row>
    <row r="56" spans="1:12" ht="19.5" customHeight="1" x14ac:dyDescent="0.15">
      <c r="A56" s="40">
        <v>11000</v>
      </c>
      <c r="B56" s="40">
        <v>601558</v>
      </c>
      <c r="C56" s="40">
        <v>882885</v>
      </c>
      <c r="D56" s="40">
        <v>9053898</v>
      </c>
      <c r="E56" s="40">
        <v>13575</v>
      </c>
      <c r="F56" s="40">
        <v>5928872</v>
      </c>
      <c r="G56" s="40">
        <v>6963</v>
      </c>
      <c r="H56" s="40">
        <v>4500</v>
      </c>
      <c r="I56" s="40">
        <v>1711464</v>
      </c>
      <c r="J56" s="40">
        <v>200000</v>
      </c>
      <c r="K56" s="40">
        <v>279382</v>
      </c>
      <c r="L56" s="40">
        <v>1630000</v>
      </c>
    </row>
    <row r="57" spans="1:12" ht="19.5" customHeight="1" x14ac:dyDescent="0.15">
      <c r="A57" s="40">
        <v>27000</v>
      </c>
      <c r="B57" s="40">
        <v>1470456</v>
      </c>
      <c r="C57" s="40">
        <v>2008438</v>
      </c>
      <c r="D57" s="40">
        <v>14765079</v>
      </c>
      <c r="E57" s="40" t="s">
        <v>8</v>
      </c>
      <c r="F57" s="40">
        <v>12355800</v>
      </c>
      <c r="G57" s="40">
        <v>279162</v>
      </c>
      <c r="H57" s="40">
        <v>64002</v>
      </c>
      <c r="I57" s="40">
        <v>2971208</v>
      </c>
      <c r="J57" s="40">
        <v>500001</v>
      </c>
      <c r="K57" s="40">
        <v>452474</v>
      </c>
      <c r="L57" s="40">
        <v>5530000</v>
      </c>
    </row>
    <row r="58" spans="1:12" ht="19.5" customHeight="1" x14ac:dyDescent="0.15">
      <c r="A58" s="40">
        <v>50000</v>
      </c>
      <c r="B58" s="40">
        <v>1676061</v>
      </c>
      <c r="C58" s="40">
        <v>3072898</v>
      </c>
      <c r="D58" s="40">
        <v>27593087</v>
      </c>
      <c r="E58" s="40" t="s">
        <v>8</v>
      </c>
      <c r="F58" s="40">
        <v>20002079</v>
      </c>
      <c r="G58" s="40">
        <v>319202</v>
      </c>
      <c r="H58" s="40">
        <v>60432</v>
      </c>
      <c r="I58" s="40">
        <v>4410523</v>
      </c>
      <c r="J58" s="40">
        <v>1000000</v>
      </c>
      <c r="K58" s="40">
        <v>1171864</v>
      </c>
      <c r="L58" s="40">
        <v>8325000</v>
      </c>
    </row>
    <row r="59" spans="1:12" ht="19.5" customHeight="1" x14ac:dyDescent="0.15">
      <c r="A59" s="215">
        <v>9000</v>
      </c>
      <c r="B59" s="215">
        <v>368073</v>
      </c>
      <c r="C59" s="215">
        <v>994585</v>
      </c>
      <c r="D59" s="215">
        <v>7849613</v>
      </c>
      <c r="E59" s="228" t="s">
        <v>8</v>
      </c>
      <c r="F59" s="215">
        <v>7024748</v>
      </c>
      <c r="G59" s="215">
        <v>20860</v>
      </c>
      <c r="H59" s="215">
        <v>1968</v>
      </c>
      <c r="I59" s="215">
        <v>1442096</v>
      </c>
      <c r="J59" s="215">
        <v>500000</v>
      </c>
      <c r="K59" s="215">
        <v>219442</v>
      </c>
      <c r="L59" s="215">
        <v>1927400</v>
      </c>
    </row>
    <row r="60" spans="1:12" ht="19.5" customHeight="1" x14ac:dyDescent="0.15">
      <c r="A60" s="40"/>
      <c r="B60" s="40"/>
      <c r="C60" s="40"/>
      <c r="D60" s="40"/>
      <c r="E60" s="40"/>
      <c r="F60" s="40"/>
      <c r="G60" s="40"/>
      <c r="H60" s="40"/>
      <c r="I60" s="40"/>
      <c r="J60" s="40"/>
      <c r="K60" s="40"/>
      <c r="L60" s="40"/>
    </row>
    <row r="61" spans="1:12" ht="19.5" customHeight="1" x14ac:dyDescent="0.15">
      <c r="A61" s="41">
        <v>21870</v>
      </c>
      <c r="B61" s="41">
        <v>657598</v>
      </c>
      <c r="C61" s="41">
        <v>1191226</v>
      </c>
      <c r="D61" s="41">
        <v>11615305</v>
      </c>
      <c r="E61" s="41" t="s">
        <v>8</v>
      </c>
      <c r="F61" s="41">
        <v>8686724</v>
      </c>
      <c r="G61" s="41">
        <v>25127</v>
      </c>
      <c r="H61" s="41">
        <v>1</v>
      </c>
      <c r="I61" s="41">
        <v>2217992</v>
      </c>
      <c r="J61" s="41">
        <v>1000000</v>
      </c>
      <c r="K61" s="41">
        <v>379825</v>
      </c>
      <c r="L61" s="41">
        <v>3237600</v>
      </c>
    </row>
    <row r="62" spans="1:12" ht="19.5" customHeight="1" x14ac:dyDescent="0.15">
      <c r="A62" s="40">
        <v>20500</v>
      </c>
      <c r="B62" s="40">
        <v>607375</v>
      </c>
      <c r="C62" s="40">
        <v>1420636</v>
      </c>
      <c r="D62" s="40">
        <v>10575605</v>
      </c>
      <c r="E62" s="40" t="s">
        <v>8</v>
      </c>
      <c r="F62" s="40">
        <v>8824780</v>
      </c>
      <c r="G62" s="40">
        <v>110549</v>
      </c>
      <c r="H62" s="40">
        <v>11500</v>
      </c>
      <c r="I62" s="40">
        <v>4508764</v>
      </c>
      <c r="J62" s="40">
        <v>301300</v>
      </c>
      <c r="K62" s="40">
        <v>1493548</v>
      </c>
      <c r="L62" s="40">
        <v>4355300</v>
      </c>
    </row>
    <row r="63" spans="1:12" ht="19.5" customHeight="1" x14ac:dyDescent="0.15">
      <c r="A63" s="40">
        <v>15000</v>
      </c>
      <c r="B63" s="40">
        <v>354865</v>
      </c>
      <c r="C63" s="40">
        <v>1241274</v>
      </c>
      <c r="D63" s="40">
        <v>10363256</v>
      </c>
      <c r="E63" s="40" t="s">
        <v>8</v>
      </c>
      <c r="F63" s="40">
        <v>8177469</v>
      </c>
      <c r="G63" s="40">
        <v>134415</v>
      </c>
      <c r="H63" s="40">
        <v>10936</v>
      </c>
      <c r="I63" s="40">
        <v>2199170</v>
      </c>
      <c r="J63" s="40">
        <v>50000</v>
      </c>
      <c r="K63" s="40">
        <v>205256</v>
      </c>
      <c r="L63" s="40">
        <v>3728700</v>
      </c>
    </row>
    <row r="64" spans="1:12" ht="19.5" customHeight="1" x14ac:dyDescent="0.15">
      <c r="A64" s="40">
        <v>10017</v>
      </c>
      <c r="B64" s="40">
        <v>547915</v>
      </c>
      <c r="C64" s="40">
        <v>1099847</v>
      </c>
      <c r="D64" s="40">
        <v>6848501</v>
      </c>
      <c r="E64" s="40" t="s">
        <v>8</v>
      </c>
      <c r="F64" s="40">
        <v>6255430</v>
      </c>
      <c r="G64" s="40">
        <v>137364</v>
      </c>
      <c r="H64" s="40">
        <v>50288</v>
      </c>
      <c r="I64" s="40">
        <v>1105794</v>
      </c>
      <c r="J64" s="40">
        <v>700001</v>
      </c>
      <c r="K64" s="40">
        <v>1670222</v>
      </c>
      <c r="L64" s="40">
        <v>1431400</v>
      </c>
    </row>
    <row r="65" spans="1:12" ht="19.5" customHeight="1" x14ac:dyDescent="0.15">
      <c r="A65" s="40">
        <v>10000</v>
      </c>
      <c r="B65" s="40">
        <v>232491</v>
      </c>
      <c r="C65" s="40">
        <v>800502</v>
      </c>
      <c r="D65" s="40">
        <v>5291520</v>
      </c>
      <c r="E65" s="40" t="s">
        <v>8</v>
      </c>
      <c r="F65" s="40">
        <v>4507102</v>
      </c>
      <c r="G65" s="40">
        <v>510343</v>
      </c>
      <c r="H65" s="40">
        <v>3</v>
      </c>
      <c r="I65" s="40">
        <v>1392370</v>
      </c>
      <c r="J65" s="40">
        <v>200573</v>
      </c>
      <c r="K65" s="40">
        <v>189918</v>
      </c>
      <c r="L65" s="40">
        <v>1290900</v>
      </c>
    </row>
    <row r="66" spans="1:12" ht="19.5" customHeight="1" x14ac:dyDescent="0.15">
      <c r="A66" s="40"/>
      <c r="B66" s="40"/>
      <c r="C66" s="40"/>
      <c r="D66" s="40"/>
      <c r="E66" s="40"/>
      <c r="F66" s="40"/>
      <c r="G66" s="40"/>
      <c r="H66" s="40"/>
      <c r="I66" s="40"/>
      <c r="J66" s="40"/>
      <c r="K66" s="40"/>
      <c r="L66" s="40"/>
    </row>
    <row r="67" spans="1:12" ht="19.5" customHeight="1" x14ac:dyDescent="0.15">
      <c r="A67" s="40">
        <v>10197</v>
      </c>
      <c r="B67" s="40">
        <v>245964</v>
      </c>
      <c r="C67" s="40">
        <v>392631</v>
      </c>
      <c r="D67" s="40">
        <v>4958645</v>
      </c>
      <c r="E67" s="40">
        <v>1626598</v>
      </c>
      <c r="F67" s="40">
        <v>3841959</v>
      </c>
      <c r="G67" s="40">
        <v>15740</v>
      </c>
      <c r="H67" s="40">
        <v>6</v>
      </c>
      <c r="I67" s="40">
        <v>835973</v>
      </c>
      <c r="J67" s="40">
        <v>200000</v>
      </c>
      <c r="K67" s="40">
        <v>114640</v>
      </c>
      <c r="L67" s="40">
        <v>652000</v>
      </c>
    </row>
    <row r="68" spans="1:12" ht="19.5" customHeight="1" x14ac:dyDescent="0.15">
      <c r="A68" s="40">
        <v>7127</v>
      </c>
      <c r="B68" s="40">
        <v>337894</v>
      </c>
      <c r="C68" s="40">
        <v>590240</v>
      </c>
      <c r="D68" s="40">
        <v>4226074</v>
      </c>
      <c r="E68" s="40" t="s">
        <v>8</v>
      </c>
      <c r="F68" s="40">
        <v>4480210</v>
      </c>
      <c r="G68" s="40">
        <v>44954</v>
      </c>
      <c r="H68" s="40">
        <v>115077</v>
      </c>
      <c r="I68" s="40">
        <v>865002</v>
      </c>
      <c r="J68" s="40">
        <v>100000</v>
      </c>
      <c r="K68" s="40">
        <v>154764</v>
      </c>
      <c r="L68" s="40">
        <v>1938000</v>
      </c>
    </row>
    <row r="69" spans="1:12" ht="19.5" customHeight="1" x14ac:dyDescent="0.15">
      <c r="A69" s="40">
        <v>11917</v>
      </c>
      <c r="B69" s="40">
        <v>402124</v>
      </c>
      <c r="C69" s="40">
        <v>474633</v>
      </c>
      <c r="D69" s="40">
        <v>5781218</v>
      </c>
      <c r="E69" s="40" t="s">
        <v>8</v>
      </c>
      <c r="F69" s="40">
        <v>4742711</v>
      </c>
      <c r="G69" s="40">
        <v>11166</v>
      </c>
      <c r="H69" s="40">
        <v>8762</v>
      </c>
      <c r="I69" s="40">
        <v>1039182</v>
      </c>
      <c r="J69" s="40">
        <v>200000</v>
      </c>
      <c r="K69" s="40">
        <v>183121</v>
      </c>
      <c r="L69" s="40">
        <v>1421600</v>
      </c>
    </row>
    <row r="70" spans="1:12" ht="19.5" customHeight="1" x14ac:dyDescent="0.15">
      <c r="A70" s="40">
        <v>7000</v>
      </c>
      <c r="B70" s="40">
        <v>231686</v>
      </c>
      <c r="C70" s="40">
        <v>370903</v>
      </c>
      <c r="D70" s="40">
        <v>5808867</v>
      </c>
      <c r="E70" s="40">
        <v>33693</v>
      </c>
      <c r="F70" s="40">
        <v>4751456</v>
      </c>
      <c r="G70" s="40">
        <v>8917</v>
      </c>
      <c r="H70" s="40">
        <v>7611</v>
      </c>
      <c r="I70" s="40">
        <v>620627</v>
      </c>
      <c r="J70" s="40">
        <v>400000</v>
      </c>
      <c r="K70" s="156">
        <v>97543</v>
      </c>
      <c r="L70" s="40">
        <v>1544000</v>
      </c>
    </row>
    <row r="71" spans="1:12" ht="19.5" customHeight="1" x14ac:dyDescent="0.15">
      <c r="A71" s="228">
        <v>14000</v>
      </c>
      <c r="B71" s="228">
        <v>396810</v>
      </c>
      <c r="C71" s="228">
        <v>768230</v>
      </c>
      <c r="D71" s="228">
        <v>7850789</v>
      </c>
      <c r="E71" s="279" t="s">
        <v>8</v>
      </c>
      <c r="F71" s="228">
        <v>6699843</v>
      </c>
      <c r="G71" s="228">
        <v>13547</v>
      </c>
      <c r="H71" s="228">
        <v>20356</v>
      </c>
      <c r="I71" s="228">
        <v>2089803</v>
      </c>
      <c r="J71" s="228">
        <v>250000</v>
      </c>
      <c r="K71" s="228">
        <v>299943</v>
      </c>
      <c r="L71" s="228">
        <v>2851600</v>
      </c>
    </row>
    <row r="72" spans="1:12" ht="19.5" customHeight="1" x14ac:dyDescent="0.15">
      <c r="A72" s="40"/>
      <c r="B72" s="40"/>
      <c r="C72" s="40"/>
      <c r="D72" s="40"/>
      <c r="E72" s="40"/>
      <c r="F72" s="40"/>
      <c r="G72" s="40"/>
      <c r="H72" s="40"/>
      <c r="I72" s="40"/>
      <c r="J72" s="40"/>
      <c r="K72" s="40"/>
      <c r="L72" s="40"/>
    </row>
    <row r="73" spans="1:12" ht="19.5" customHeight="1" x14ac:dyDescent="0.15">
      <c r="A73" s="40">
        <v>10731</v>
      </c>
      <c r="B73" s="40">
        <v>296571</v>
      </c>
      <c r="C73" s="40">
        <v>267886</v>
      </c>
      <c r="D73" s="40">
        <v>5851310</v>
      </c>
      <c r="E73" s="40">
        <v>464802</v>
      </c>
      <c r="F73" s="40">
        <v>4611102</v>
      </c>
      <c r="G73" s="40">
        <v>14880</v>
      </c>
      <c r="H73" s="40">
        <v>6157</v>
      </c>
      <c r="I73" s="40">
        <v>631717</v>
      </c>
      <c r="J73" s="40">
        <v>500000</v>
      </c>
      <c r="K73" s="40">
        <v>268562</v>
      </c>
      <c r="L73" s="40">
        <v>1096300</v>
      </c>
    </row>
    <row r="74" spans="1:12" ht="19.5" customHeight="1" x14ac:dyDescent="0.15">
      <c r="A74" s="40">
        <v>15031</v>
      </c>
      <c r="B74" s="40">
        <v>622989</v>
      </c>
      <c r="C74" s="40">
        <v>1013567</v>
      </c>
      <c r="D74" s="40">
        <v>8277633</v>
      </c>
      <c r="E74" s="40">
        <v>25999</v>
      </c>
      <c r="F74" s="40">
        <v>7288328</v>
      </c>
      <c r="G74" s="40">
        <v>1184073</v>
      </c>
      <c r="H74" s="40">
        <v>15080</v>
      </c>
      <c r="I74" s="40">
        <v>899187</v>
      </c>
      <c r="J74" s="40">
        <v>600000</v>
      </c>
      <c r="K74" s="40">
        <v>411991</v>
      </c>
      <c r="L74" s="40">
        <v>568700</v>
      </c>
    </row>
    <row r="75" spans="1:12" ht="19.5" customHeight="1" x14ac:dyDescent="0.15">
      <c r="A75" s="40">
        <v>9106</v>
      </c>
      <c r="B75" s="40">
        <v>410471</v>
      </c>
      <c r="C75" s="40">
        <v>705854</v>
      </c>
      <c r="D75" s="40">
        <v>4745283</v>
      </c>
      <c r="E75" s="40">
        <v>244161</v>
      </c>
      <c r="F75" s="40">
        <v>5951393</v>
      </c>
      <c r="G75" s="40">
        <v>38390</v>
      </c>
      <c r="H75" s="40">
        <v>7140</v>
      </c>
      <c r="I75" s="40">
        <v>956846</v>
      </c>
      <c r="J75" s="40">
        <v>300500</v>
      </c>
      <c r="K75" s="40">
        <v>244014</v>
      </c>
      <c r="L75" s="40">
        <v>3022898</v>
      </c>
    </row>
    <row r="76" spans="1:12" ht="19.5" customHeight="1" x14ac:dyDescent="0.15">
      <c r="A76" s="40">
        <v>10000</v>
      </c>
      <c r="B76" s="40">
        <v>219752</v>
      </c>
      <c r="C76" s="40">
        <v>409234</v>
      </c>
      <c r="D76" s="40">
        <v>3554588</v>
      </c>
      <c r="E76" s="40">
        <v>255483</v>
      </c>
      <c r="F76" s="40">
        <v>3344158</v>
      </c>
      <c r="G76" s="40">
        <v>17506</v>
      </c>
      <c r="H76" s="40">
        <v>3001</v>
      </c>
      <c r="I76" s="40">
        <v>1623666</v>
      </c>
      <c r="J76" s="40">
        <v>100001</v>
      </c>
      <c r="K76" s="40">
        <v>193187</v>
      </c>
      <c r="L76" s="40">
        <v>1346600</v>
      </c>
    </row>
    <row r="77" spans="1:12" ht="19.5" customHeight="1" x14ac:dyDescent="0.15">
      <c r="A77" s="40">
        <v>11632</v>
      </c>
      <c r="B77" s="40">
        <v>401141</v>
      </c>
      <c r="C77" s="40">
        <v>444766</v>
      </c>
      <c r="D77" s="40">
        <v>4183240</v>
      </c>
      <c r="E77" s="40" t="s">
        <v>8</v>
      </c>
      <c r="F77" s="40">
        <v>5437345</v>
      </c>
      <c r="G77" s="40">
        <v>341631</v>
      </c>
      <c r="H77" s="40">
        <v>13937</v>
      </c>
      <c r="I77" s="40">
        <v>200598</v>
      </c>
      <c r="J77" s="40">
        <v>300002</v>
      </c>
      <c r="K77" s="40">
        <v>154105</v>
      </c>
      <c r="L77" s="40">
        <v>1759665</v>
      </c>
    </row>
    <row r="78" spans="1:12" ht="19.5" customHeight="1" x14ac:dyDescent="0.15">
      <c r="A78" s="40"/>
      <c r="B78" s="40"/>
      <c r="C78" s="40"/>
      <c r="D78" s="40"/>
      <c r="E78" s="40"/>
      <c r="F78" s="40"/>
      <c r="G78" s="40"/>
      <c r="H78" s="40"/>
      <c r="I78" s="40"/>
      <c r="J78" s="40"/>
      <c r="K78" s="40"/>
      <c r="L78" s="40"/>
    </row>
    <row r="79" spans="1:12" ht="19.5" customHeight="1" x14ac:dyDescent="0.15">
      <c r="A79" s="46">
        <v>16000</v>
      </c>
      <c r="B79" s="46">
        <v>625857</v>
      </c>
      <c r="C79" s="46">
        <v>1076874</v>
      </c>
      <c r="D79" s="46">
        <v>11612548</v>
      </c>
      <c r="E79" s="46" t="s">
        <v>8</v>
      </c>
      <c r="F79" s="46">
        <v>9181170</v>
      </c>
      <c r="G79" s="46">
        <v>1048877</v>
      </c>
      <c r="H79" s="46">
        <v>1002</v>
      </c>
      <c r="I79" s="46">
        <v>1867945</v>
      </c>
      <c r="J79" s="46">
        <v>500000</v>
      </c>
      <c r="K79" s="46">
        <v>353837</v>
      </c>
      <c r="L79" s="46">
        <v>4082100</v>
      </c>
    </row>
    <row r="80" spans="1:12" ht="4.5" customHeight="1" x14ac:dyDescent="0.15">
      <c r="A80" s="68"/>
      <c r="B80" s="68"/>
      <c r="C80" s="68"/>
      <c r="D80" s="68"/>
      <c r="E80" s="68"/>
      <c r="F80" s="68"/>
      <c r="G80" s="68"/>
      <c r="H80" s="68"/>
      <c r="I80" s="68"/>
      <c r="J80" s="68"/>
      <c r="K80" s="68"/>
      <c r="L80" s="68"/>
    </row>
    <row r="81" spans="7:12" x14ac:dyDescent="0.15">
      <c r="G81" s="4"/>
      <c r="I81" s="299" t="s">
        <v>646</v>
      </c>
      <c r="J81" s="299"/>
      <c r="K81" s="299"/>
      <c r="L81" s="299"/>
    </row>
    <row r="82" spans="7:12" ht="13.5" customHeight="1" x14ac:dyDescent="0.15">
      <c r="J82" s="194"/>
      <c r="K82" s="194"/>
      <c r="L82" s="17"/>
    </row>
    <row r="83" spans="7:12" ht="14.25" customHeight="1" x14ac:dyDescent="0.15"/>
  </sheetData>
  <mergeCells count="29">
    <mergeCell ref="I81:L81"/>
    <mergeCell ref="K45:L45"/>
    <mergeCell ref="G44:L44"/>
    <mergeCell ref="G46:G48"/>
    <mergeCell ref="D3:D5"/>
    <mergeCell ref="J3:J5"/>
    <mergeCell ref="K3:K5"/>
    <mergeCell ref="L3:L5"/>
    <mergeCell ref="E3:E5"/>
    <mergeCell ref="F3:F5"/>
    <mergeCell ref="G3:G5"/>
    <mergeCell ref="H3:H5"/>
    <mergeCell ref="I3:I5"/>
    <mergeCell ref="B46:B48"/>
    <mergeCell ref="C46:C48"/>
    <mergeCell ref="A1:F1"/>
    <mergeCell ref="G1:M1"/>
    <mergeCell ref="I46:I48"/>
    <mergeCell ref="J46:J48"/>
    <mergeCell ref="K46:K48"/>
    <mergeCell ref="L46:L48"/>
    <mergeCell ref="A3:A5"/>
    <mergeCell ref="B3:B5"/>
    <mergeCell ref="C3:C5"/>
    <mergeCell ref="D46:D48"/>
    <mergeCell ref="F46:F48"/>
    <mergeCell ref="A44:F44"/>
    <mergeCell ref="K2:L2"/>
    <mergeCell ref="H46:H48"/>
  </mergeCells>
  <phoneticPr fontId="29"/>
  <pageMargins left="0.78740157480314965" right="0.50245098039215685" top="0.98425196850393704" bottom="0.98425196850393704" header="0.51181102362204722" footer="0.51181102362204722"/>
  <pageSetup paperSize="9" firstPageNumber="208" pageOrder="overThenDown" orientation="portrait" useFirstPageNumber="1" r:id="rId1"/>
  <headerFooter differentOddEven="1">
    <oddHeader>&amp;L&amp;"ＭＳ 明朝,標準"&amp;10&amp;P　行財政</oddHeader>
    <evenHeader>&amp;R&amp;"ＭＳ 明朝,標準"&amp;10行財政　&amp;P</evenHeader>
  </headerFooter>
  <rowBreaks count="1" manualBreakCount="1">
    <brk id="43" max="11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1"/>
  <sheetViews>
    <sheetView showGridLines="0" view="pageBreakPreview" zoomScale="90" zoomScaleNormal="90" zoomScaleSheetLayoutView="90" workbookViewId="0">
      <selection activeCell="L37" sqref="L37:P37"/>
    </sheetView>
  </sheetViews>
  <sheetFormatPr defaultRowHeight="13.5" x14ac:dyDescent="0.15"/>
  <cols>
    <col min="1" max="1" width="10.875" style="12" customWidth="1"/>
    <col min="2" max="2" width="11.25" style="12" customWidth="1"/>
    <col min="3" max="4" width="10.875" style="12" customWidth="1"/>
    <col min="5" max="5" width="11.125" style="12" customWidth="1"/>
    <col min="6" max="11" width="10.875" style="12" customWidth="1"/>
    <col min="12" max="12" width="11.25" style="12" customWidth="1"/>
    <col min="13" max="16" width="10.875" style="12" customWidth="1"/>
    <col min="17" max="16384" width="9" style="12"/>
  </cols>
  <sheetData>
    <row r="1" spans="1:16" ht="21" customHeight="1" x14ac:dyDescent="0.15">
      <c r="A1" s="294" t="s">
        <v>549</v>
      </c>
      <c r="B1" s="294"/>
      <c r="C1" s="294"/>
      <c r="D1" s="294"/>
      <c r="E1" s="294"/>
      <c r="F1" s="294"/>
      <c r="G1" s="294"/>
      <c r="H1" s="294"/>
      <c r="I1" s="293" t="s">
        <v>329</v>
      </c>
      <c r="J1" s="293"/>
      <c r="K1" s="293"/>
      <c r="L1" s="293"/>
      <c r="M1" s="293"/>
      <c r="N1" s="293"/>
      <c r="O1" s="293"/>
      <c r="P1" s="293"/>
    </row>
    <row r="2" spans="1:16" x14ac:dyDescent="0.15">
      <c r="A2" s="2"/>
      <c r="N2" s="312" t="s">
        <v>642</v>
      </c>
      <c r="O2" s="312"/>
      <c r="P2" s="312"/>
    </row>
    <row r="3" spans="1:16" ht="41.1" customHeight="1" x14ac:dyDescent="0.15">
      <c r="A3" s="69" t="s">
        <v>79</v>
      </c>
      <c r="B3" s="49" t="s">
        <v>30</v>
      </c>
      <c r="C3" s="49" t="s">
        <v>31</v>
      </c>
      <c r="D3" s="49" t="s">
        <v>32</v>
      </c>
      <c r="E3" s="49" t="s">
        <v>33</v>
      </c>
      <c r="F3" s="49" t="s">
        <v>34</v>
      </c>
      <c r="G3" s="49" t="s">
        <v>35</v>
      </c>
      <c r="H3" s="98" t="s">
        <v>80</v>
      </c>
      <c r="I3" s="49" t="s">
        <v>42</v>
      </c>
      <c r="J3" s="49" t="s">
        <v>43</v>
      </c>
      <c r="K3" s="49" t="s">
        <v>44</v>
      </c>
      <c r="L3" s="49" t="s">
        <v>45</v>
      </c>
      <c r="M3" s="49" t="s">
        <v>46</v>
      </c>
      <c r="N3" s="49" t="s">
        <v>47</v>
      </c>
      <c r="O3" s="49" t="s">
        <v>97</v>
      </c>
      <c r="P3" s="50" t="s">
        <v>98</v>
      </c>
    </row>
    <row r="4" spans="1:16" s="25" customFormat="1" ht="13.5" customHeight="1" x14ac:dyDescent="0.15">
      <c r="A4" s="51"/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</row>
    <row r="5" spans="1:16" ht="19.5" customHeight="1" x14ac:dyDescent="0.15">
      <c r="A5" s="52" t="s">
        <v>348</v>
      </c>
      <c r="B5" s="40">
        <v>200907165</v>
      </c>
      <c r="C5" s="40">
        <v>709745</v>
      </c>
      <c r="D5" s="40">
        <v>17454685</v>
      </c>
      <c r="E5" s="40">
        <v>101417699</v>
      </c>
      <c r="F5" s="40">
        <v>18883277</v>
      </c>
      <c r="G5" s="40">
        <v>454036</v>
      </c>
      <c r="H5" s="40">
        <v>438094</v>
      </c>
      <c r="I5" s="40">
        <v>1778264</v>
      </c>
      <c r="J5" s="40">
        <v>19820696</v>
      </c>
      <c r="K5" s="40">
        <v>6942657</v>
      </c>
      <c r="L5" s="40">
        <v>19878440</v>
      </c>
      <c r="M5" s="40">
        <v>111300</v>
      </c>
      <c r="N5" s="40">
        <v>12868272</v>
      </c>
      <c r="O5" s="40" t="s">
        <v>8</v>
      </c>
      <c r="P5" s="40">
        <v>150000</v>
      </c>
    </row>
    <row r="6" spans="1:16" ht="19.5" customHeight="1" x14ac:dyDescent="0.15">
      <c r="A6" s="52" t="s">
        <v>81</v>
      </c>
      <c r="B6" s="40">
        <v>74155000</v>
      </c>
      <c r="C6" s="40">
        <v>470754</v>
      </c>
      <c r="D6" s="40">
        <v>6889488</v>
      </c>
      <c r="E6" s="40">
        <v>37358693</v>
      </c>
      <c r="F6" s="40">
        <v>5388139</v>
      </c>
      <c r="G6" s="40">
        <v>121062</v>
      </c>
      <c r="H6" s="40">
        <v>121946</v>
      </c>
      <c r="I6" s="40">
        <v>444885</v>
      </c>
      <c r="J6" s="40">
        <v>5010822</v>
      </c>
      <c r="K6" s="40">
        <v>3046790</v>
      </c>
      <c r="L6" s="40">
        <v>11163488</v>
      </c>
      <c r="M6" s="40" t="s">
        <v>8</v>
      </c>
      <c r="N6" s="40">
        <v>4108933</v>
      </c>
      <c r="O6" s="40" t="s">
        <v>8</v>
      </c>
      <c r="P6" s="40">
        <v>30000</v>
      </c>
    </row>
    <row r="7" spans="1:16" ht="19.5" customHeight="1" x14ac:dyDescent="0.15">
      <c r="A7" s="52" t="s">
        <v>342</v>
      </c>
      <c r="B7" s="40">
        <v>63511704</v>
      </c>
      <c r="C7" s="40">
        <v>470244</v>
      </c>
      <c r="D7" s="40">
        <v>8024829</v>
      </c>
      <c r="E7" s="40">
        <v>29598770</v>
      </c>
      <c r="F7" s="40">
        <v>6425361</v>
      </c>
      <c r="G7" s="40">
        <v>89469</v>
      </c>
      <c r="H7" s="40">
        <v>85870</v>
      </c>
      <c r="I7" s="40">
        <v>454302</v>
      </c>
      <c r="J7" s="40">
        <v>6359997</v>
      </c>
      <c r="K7" s="40">
        <v>2151500</v>
      </c>
      <c r="L7" s="40">
        <v>7841550</v>
      </c>
      <c r="M7" s="40" t="s">
        <v>8</v>
      </c>
      <c r="N7" s="40">
        <v>1849106</v>
      </c>
      <c r="O7" s="40">
        <v>60706</v>
      </c>
      <c r="P7" s="40">
        <v>100000</v>
      </c>
    </row>
    <row r="8" spans="1:16" ht="19.5" customHeight="1" x14ac:dyDescent="0.15">
      <c r="A8" s="52" t="s">
        <v>82</v>
      </c>
      <c r="B8" s="40">
        <v>68828422</v>
      </c>
      <c r="C8" s="40">
        <v>502086</v>
      </c>
      <c r="D8" s="40">
        <v>8831618</v>
      </c>
      <c r="E8" s="40">
        <v>35958139</v>
      </c>
      <c r="F8" s="40">
        <v>3969272</v>
      </c>
      <c r="G8" s="40">
        <v>147839</v>
      </c>
      <c r="H8" s="40">
        <v>170372</v>
      </c>
      <c r="I8" s="40">
        <v>461178</v>
      </c>
      <c r="J8" s="40">
        <v>5137939</v>
      </c>
      <c r="K8" s="40">
        <v>2184218</v>
      </c>
      <c r="L8" s="40">
        <v>7333485</v>
      </c>
      <c r="M8" s="40" t="s">
        <v>8</v>
      </c>
      <c r="N8" s="40">
        <v>3946003</v>
      </c>
      <c r="O8" s="40">
        <v>86273</v>
      </c>
      <c r="P8" s="40">
        <v>100000</v>
      </c>
    </row>
    <row r="9" spans="1:16" ht="19.5" customHeight="1" x14ac:dyDescent="0.15">
      <c r="A9" s="52" t="s">
        <v>83</v>
      </c>
      <c r="B9" s="40">
        <v>50200000</v>
      </c>
      <c r="C9" s="40">
        <v>415993</v>
      </c>
      <c r="D9" s="40">
        <v>5119639</v>
      </c>
      <c r="E9" s="40">
        <v>24161044</v>
      </c>
      <c r="F9" s="40">
        <v>5206320</v>
      </c>
      <c r="G9" s="40">
        <v>11257</v>
      </c>
      <c r="H9" s="40">
        <v>410753</v>
      </c>
      <c r="I9" s="40">
        <v>532162</v>
      </c>
      <c r="J9" s="40">
        <v>3624099</v>
      </c>
      <c r="K9" s="40">
        <v>1726062</v>
      </c>
      <c r="L9" s="40">
        <v>5651000</v>
      </c>
      <c r="M9" s="40">
        <v>5</v>
      </c>
      <c r="N9" s="40">
        <v>3259666</v>
      </c>
      <c r="O9" s="40" t="s">
        <v>8</v>
      </c>
      <c r="P9" s="40">
        <v>82000</v>
      </c>
    </row>
    <row r="10" spans="1:16" ht="15" customHeight="1" x14ac:dyDescent="0.15">
      <c r="A10" s="52"/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</row>
    <row r="11" spans="1:16" ht="19.5" customHeight="1" x14ac:dyDescent="0.15">
      <c r="A11" s="52" t="s">
        <v>84</v>
      </c>
      <c r="B11" s="40">
        <v>96705702</v>
      </c>
      <c r="C11" s="40">
        <v>534579</v>
      </c>
      <c r="D11" s="40">
        <v>11300919</v>
      </c>
      <c r="E11" s="40">
        <v>50602013</v>
      </c>
      <c r="F11" s="40">
        <v>6131006</v>
      </c>
      <c r="G11" s="40">
        <v>63123</v>
      </c>
      <c r="H11" s="40">
        <v>143480</v>
      </c>
      <c r="I11" s="40">
        <v>458688</v>
      </c>
      <c r="J11" s="40">
        <v>7983491</v>
      </c>
      <c r="K11" s="40">
        <v>2967830</v>
      </c>
      <c r="L11" s="40">
        <v>12270798</v>
      </c>
      <c r="M11" s="40" t="s">
        <v>8</v>
      </c>
      <c r="N11" s="40">
        <v>4148775</v>
      </c>
      <c r="O11" s="40" t="s">
        <v>8</v>
      </c>
      <c r="P11" s="40">
        <v>101000</v>
      </c>
    </row>
    <row r="12" spans="1:16" ht="19.5" customHeight="1" x14ac:dyDescent="0.15">
      <c r="A12" s="52" t="s">
        <v>85</v>
      </c>
      <c r="B12" s="40">
        <v>42663000</v>
      </c>
      <c r="C12" s="40">
        <v>333566</v>
      </c>
      <c r="D12" s="40">
        <v>3574820</v>
      </c>
      <c r="E12" s="40">
        <v>21562121</v>
      </c>
      <c r="F12" s="40">
        <v>3467963</v>
      </c>
      <c r="G12" s="40">
        <v>359759</v>
      </c>
      <c r="H12" s="40">
        <v>36221</v>
      </c>
      <c r="I12" s="40">
        <v>240856</v>
      </c>
      <c r="J12" s="40">
        <v>2755218</v>
      </c>
      <c r="K12" s="40">
        <v>1399499</v>
      </c>
      <c r="L12" s="40">
        <v>6698614</v>
      </c>
      <c r="M12" s="40">
        <v>1</v>
      </c>
      <c r="N12" s="40">
        <v>2184362</v>
      </c>
      <c r="O12" s="40" t="s">
        <v>8</v>
      </c>
      <c r="P12" s="40">
        <v>50000</v>
      </c>
    </row>
    <row r="13" spans="1:16" ht="19.5" customHeight="1" x14ac:dyDescent="0.15">
      <c r="A13" s="52" t="s">
        <v>86</v>
      </c>
      <c r="B13" s="40">
        <v>91118693</v>
      </c>
      <c r="C13" s="40">
        <v>493474</v>
      </c>
      <c r="D13" s="40">
        <v>9099610</v>
      </c>
      <c r="E13" s="40">
        <v>44694402</v>
      </c>
      <c r="F13" s="40">
        <v>6710109</v>
      </c>
      <c r="G13" s="40">
        <v>174398</v>
      </c>
      <c r="H13" s="40">
        <v>137136</v>
      </c>
      <c r="I13" s="40">
        <v>371284</v>
      </c>
      <c r="J13" s="40">
        <v>13177356</v>
      </c>
      <c r="K13" s="40">
        <v>2907989</v>
      </c>
      <c r="L13" s="40">
        <v>9673429</v>
      </c>
      <c r="M13" s="40" t="s">
        <v>8</v>
      </c>
      <c r="N13" s="40">
        <v>3579506</v>
      </c>
      <c r="O13" s="40" t="s">
        <v>8</v>
      </c>
      <c r="P13" s="40">
        <v>100000</v>
      </c>
    </row>
    <row r="14" spans="1:16" ht="19.5" customHeight="1" x14ac:dyDescent="0.15">
      <c r="A14" s="52" t="s">
        <v>87</v>
      </c>
      <c r="B14" s="40">
        <v>145507550</v>
      </c>
      <c r="C14" s="40">
        <v>671358</v>
      </c>
      <c r="D14" s="40">
        <v>14204077</v>
      </c>
      <c r="E14" s="40">
        <v>75452204</v>
      </c>
      <c r="F14" s="40">
        <v>14941837</v>
      </c>
      <c r="G14" s="40">
        <v>33114</v>
      </c>
      <c r="H14" s="40">
        <v>297423</v>
      </c>
      <c r="I14" s="40">
        <v>948066</v>
      </c>
      <c r="J14" s="40">
        <v>12252899</v>
      </c>
      <c r="K14" s="40">
        <v>5024876</v>
      </c>
      <c r="L14" s="40">
        <v>14963534</v>
      </c>
      <c r="M14" s="40">
        <v>6</v>
      </c>
      <c r="N14" s="40">
        <v>6617844</v>
      </c>
      <c r="O14" s="40">
        <v>313</v>
      </c>
      <c r="P14" s="40">
        <v>100000</v>
      </c>
    </row>
    <row r="15" spans="1:16" ht="19.5" customHeight="1" x14ac:dyDescent="0.15">
      <c r="A15" s="52" t="s">
        <v>343</v>
      </c>
      <c r="B15" s="203">
        <v>44058000</v>
      </c>
      <c r="C15" s="203">
        <v>370825</v>
      </c>
      <c r="D15" s="203">
        <v>3630258</v>
      </c>
      <c r="E15" s="203">
        <v>19671407</v>
      </c>
      <c r="F15" s="203">
        <v>4258725</v>
      </c>
      <c r="G15" s="203">
        <v>116361</v>
      </c>
      <c r="H15" s="203">
        <v>41122</v>
      </c>
      <c r="I15" s="203">
        <v>186098</v>
      </c>
      <c r="J15" s="203">
        <v>8113303</v>
      </c>
      <c r="K15" s="203">
        <v>1504365</v>
      </c>
      <c r="L15" s="203">
        <v>3587247</v>
      </c>
      <c r="M15" s="229" t="s">
        <v>8</v>
      </c>
      <c r="N15" s="203">
        <v>2508539</v>
      </c>
      <c r="O15" s="229" t="s">
        <v>8</v>
      </c>
      <c r="P15" s="203">
        <v>69750</v>
      </c>
    </row>
    <row r="16" spans="1:16" ht="14.25" customHeight="1" x14ac:dyDescent="0.15">
      <c r="A16" s="52"/>
      <c r="B16" s="40"/>
      <c r="C16" s="40"/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</row>
    <row r="17" spans="1:16" ht="19.5" customHeight="1" x14ac:dyDescent="0.15">
      <c r="A17" s="76" t="s">
        <v>88</v>
      </c>
      <c r="B17" s="41">
        <v>64944270</v>
      </c>
      <c r="C17" s="41">
        <v>457936</v>
      </c>
      <c r="D17" s="41">
        <v>5932027</v>
      </c>
      <c r="E17" s="41">
        <v>34041018</v>
      </c>
      <c r="F17" s="41">
        <v>6580439</v>
      </c>
      <c r="G17" s="41">
        <v>184341</v>
      </c>
      <c r="H17" s="41">
        <v>137702</v>
      </c>
      <c r="I17" s="41">
        <v>169236</v>
      </c>
      <c r="J17" s="41">
        <v>3814253</v>
      </c>
      <c r="K17" s="41">
        <v>2223096</v>
      </c>
      <c r="L17" s="41">
        <v>7732027</v>
      </c>
      <c r="M17" s="41" t="s">
        <v>8</v>
      </c>
      <c r="N17" s="41">
        <v>3572195</v>
      </c>
      <c r="O17" s="41" t="s">
        <v>8</v>
      </c>
      <c r="P17" s="41">
        <v>100000</v>
      </c>
    </row>
    <row r="18" spans="1:16" ht="19.5" customHeight="1" x14ac:dyDescent="0.15">
      <c r="A18" s="52" t="s">
        <v>89</v>
      </c>
      <c r="B18" s="40">
        <v>67242109</v>
      </c>
      <c r="C18" s="40">
        <v>385094</v>
      </c>
      <c r="D18" s="40">
        <v>6068565</v>
      </c>
      <c r="E18" s="40">
        <v>32704114</v>
      </c>
      <c r="F18" s="40">
        <v>7313190</v>
      </c>
      <c r="G18" s="40">
        <v>274436</v>
      </c>
      <c r="H18" s="40">
        <v>114268</v>
      </c>
      <c r="I18" s="40">
        <v>610129</v>
      </c>
      <c r="J18" s="40">
        <v>8268766</v>
      </c>
      <c r="K18" s="40">
        <v>2267003</v>
      </c>
      <c r="L18" s="40">
        <v>6014452</v>
      </c>
      <c r="M18" s="40" t="s">
        <v>8</v>
      </c>
      <c r="N18" s="40">
        <v>3191592</v>
      </c>
      <c r="O18" s="40" t="s">
        <v>8</v>
      </c>
      <c r="P18" s="40">
        <v>30500</v>
      </c>
    </row>
    <row r="19" spans="1:16" ht="19.5" customHeight="1" x14ac:dyDescent="0.15">
      <c r="A19" s="52" t="s">
        <v>344</v>
      </c>
      <c r="B19" s="40">
        <v>54245199</v>
      </c>
      <c r="C19" s="40">
        <v>355075</v>
      </c>
      <c r="D19" s="40">
        <v>5013120</v>
      </c>
      <c r="E19" s="40">
        <v>28893541</v>
      </c>
      <c r="F19" s="40">
        <v>3618648</v>
      </c>
      <c r="G19" s="40">
        <v>372206</v>
      </c>
      <c r="H19" s="40">
        <v>163223</v>
      </c>
      <c r="I19" s="40">
        <v>133715</v>
      </c>
      <c r="J19" s="40">
        <v>4713227</v>
      </c>
      <c r="K19" s="40">
        <v>1738239</v>
      </c>
      <c r="L19" s="40">
        <v>5049747</v>
      </c>
      <c r="M19" s="40" t="s">
        <v>8</v>
      </c>
      <c r="N19" s="40">
        <v>4144458</v>
      </c>
      <c r="O19" s="40" t="s">
        <v>8</v>
      </c>
      <c r="P19" s="40">
        <v>50000</v>
      </c>
    </row>
    <row r="20" spans="1:16" ht="19.5" customHeight="1" x14ac:dyDescent="0.15">
      <c r="A20" s="52" t="s">
        <v>345</v>
      </c>
      <c r="B20" s="40">
        <v>45275311</v>
      </c>
      <c r="C20" s="40">
        <v>338765</v>
      </c>
      <c r="D20" s="40">
        <v>4150840</v>
      </c>
      <c r="E20" s="40">
        <v>21474707</v>
      </c>
      <c r="F20" s="40">
        <v>4200694</v>
      </c>
      <c r="G20" s="40">
        <v>172666</v>
      </c>
      <c r="H20" s="40">
        <v>92528</v>
      </c>
      <c r="I20" s="40">
        <v>96785</v>
      </c>
      <c r="J20" s="40">
        <v>5696290</v>
      </c>
      <c r="K20" s="40">
        <v>1593556</v>
      </c>
      <c r="L20" s="40">
        <v>5145031</v>
      </c>
      <c r="M20" s="40" t="s">
        <v>8</v>
      </c>
      <c r="N20" s="40">
        <v>2212449</v>
      </c>
      <c r="O20" s="40" t="s">
        <v>8</v>
      </c>
      <c r="P20" s="40">
        <v>101000</v>
      </c>
    </row>
    <row r="21" spans="1:16" ht="19.5" customHeight="1" x14ac:dyDescent="0.15">
      <c r="A21" s="52" t="s">
        <v>90</v>
      </c>
      <c r="B21" s="40">
        <v>31222083</v>
      </c>
      <c r="C21" s="40">
        <v>306501</v>
      </c>
      <c r="D21" s="40">
        <v>2706771</v>
      </c>
      <c r="E21" s="40">
        <v>15104496</v>
      </c>
      <c r="F21" s="40">
        <v>1897449</v>
      </c>
      <c r="G21" s="40">
        <v>184746</v>
      </c>
      <c r="H21" s="40">
        <v>59561</v>
      </c>
      <c r="I21" s="40">
        <v>234049</v>
      </c>
      <c r="J21" s="40">
        <v>4969567</v>
      </c>
      <c r="K21" s="40">
        <v>1144969</v>
      </c>
      <c r="L21" s="40">
        <v>2953374</v>
      </c>
      <c r="M21" s="40" t="s">
        <v>8</v>
      </c>
      <c r="N21" s="40">
        <v>1640600</v>
      </c>
      <c r="O21" s="40" t="s">
        <v>8</v>
      </c>
      <c r="P21" s="40">
        <v>20000</v>
      </c>
    </row>
    <row r="22" spans="1:16" ht="19.5" customHeight="1" x14ac:dyDescent="0.15">
      <c r="A22" s="52"/>
      <c r="B22" s="40"/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</row>
    <row r="23" spans="1:16" ht="19.5" customHeight="1" x14ac:dyDescent="0.15">
      <c r="A23" s="52" t="s">
        <v>91</v>
      </c>
      <c r="B23" s="40">
        <v>24400000</v>
      </c>
      <c r="C23" s="40">
        <v>281802</v>
      </c>
      <c r="D23" s="40">
        <v>2452898</v>
      </c>
      <c r="E23" s="40">
        <v>11891705</v>
      </c>
      <c r="F23" s="40">
        <v>2298612</v>
      </c>
      <c r="G23" s="40">
        <v>148432</v>
      </c>
      <c r="H23" s="40">
        <v>60971</v>
      </c>
      <c r="I23" s="40">
        <v>219655</v>
      </c>
      <c r="J23" s="40">
        <v>2091679</v>
      </c>
      <c r="K23" s="40">
        <v>944223</v>
      </c>
      <c r="L23" s="40">
        <v>3175115</v>
      </c>
      <c r="M23" s="40" t="s">
        <v>8</v>
      </c>
      <c r="N23" s="40">
        <v>768598</v>
      </c>
      <c r="O23" s="40" t="s">
        <v>8</v>
      </c>
      <c r="P23" s="40">
        <v>66310</v>
      </c>
    </row>
    <row r="24" spans="1:16" ht="19.5" customHeight="1" x14ac:dyDescent="0.15">
      <c r="A24" s="52" t="s">
        <v>92</v>
      </c>
      <c r="B24" s="40">
        <v>28406000</v>
      </c>
      <c r="C24" s="40">
        <v>319973</v>
      </c>
      <c r="D24" s="40">
        <v>2281951</v>
      </c>
      <c r="E24" s="40">
        <v>15258067</v>
      </c>
      <c r="F24" s="40">
        <v>1958436</v>
      </c>
      <c r="G24" s="40">
        <v>53772</v>
      </c>
      <c r="H24" s="40">
        <v>42256</v>
      </c>
      <c r="I24" s="40">
        <v>133419</v>
      </c>
      <c r="J24" s="40">
        <v>2250130</v>
      </c>
      <c r="K24" s="40">
        <v>1106692</v>
      </c>
      <c r="L24" s="40">
        <v>3057997</v>
      </c>
      <c r="M24" s="40" t="s">
        <v>8</v>
      </c>
      <c r="N24" s="40">
        <v>1925307</v>
      </c>
      <c r="O24" s="40" t="s">
        <v>8</v>
      </c>
      <c r="P24" s="40">
        <v>18000</v>
      </c>
    </row>
    <row r="25" spans="1:16" ht="19.5" customHeight="1" x14ac:dyDescent="0.15">
      <c r="A25" s="52" t="s">
        <v>346</v>
      </c>
      <c r="B25" s="40">
        <v>30362902</v>
      </c>
      <c r="C25" s="40">
        <v>282874</v>
      </c>
      <c r="D25" s="40">
        <v>2856818</v>
      </c>
      <c r="E25" s="40">
        <v>17097940</v>
      </c>
      <c r="F25" s="40">
        <v>2320190</v>
      </c>
      <c r="G25" s="40">
        <v>41600</v>
      </c>
      <c r="H25" s="40">
        <v>51176</v>
      </c>
      <c r="I25" s="40">
        <v>116843</v>
      </c>
      <c r="J25" s="40">
        <v>1625270</v>
      </c>
      <c r="K25" s="40">
        <v>1145659</v>
      </c>
      <c r="L25" s="40">
        <v>3169979</v>
      </c>
      <c r="M25" s="40" t="s">
        <v>8</v>
      </c>
      <c r="N25" s="40">
        <v>1624553</v>
      </c>
      <c r="O25" s="40" t="s">
        <v>8</v>
      </c>
      <c r="P25" s="40">
        <v>30000</v>
      </c>
    </row>
    <row r="26" spans="1:16" ht="19.5" customHeight="1" x14ac:dyDescent="0.15">
      <c r="A26" s="52" t="s">
        <v>93</v>
      </c>
      <c r="B26" s="40">
        <v>28628450</v>
      </c>
      <c r="C26" s="40">
        <v>289075</v>
      </c>
      <c r="D26" s="40">
        <v>3307922</v>
      </c>
      <c r="E26" s="40">
        <v>16384204</v>
      </c>
      <c r="F26" s="40">
        <v>1666861</v>
      </c>
      <c r="G26" s="40">
        <v>48327</v>
      </c>
      <c r="H26" s="40">
        <v>80341</v>
      </c>
      <c r="I26" s="40">
        <v>150382</v>
      </c>
      <c r="J26" s="40">
        <v>1048294</v>
      </c>
      <c r="K26" s="40">
        <v>1051871</v>
      </c>
      <c r="L26" s="40">
        <v>2661900</v>
      </c>
      <c r="M26" s="40" t="s">
        <v>8</v>
      </c>
      <c r="N26" s="40">
        <v>1919273</v>
      </c>
      <c r="O26" s="40" t="s">
        <v>8</v>
      </c>
      <c r="P26" s="40">
        <v>20000</v>
      </c>
    </row>
    <row r="27" spans="1:16" ht="19.5" customHeight="1" x14ac:dyDescent="0.15">
      <c r="A27" s="52" t="s">
        <v>76</v>
      </c>
      <c r="B27" s="228">
        <v>43194000</v>
      </c>
      <c r="C27" s="228">
        <v>280967</v>
      </c>
      <c r="D27" s="228">
        <v>3548462</v>
      </c>
      <c r="E27" s="228">
        <v>22877647</v>
      </c>
      <c r="F27" s="228">
        <v>3153329</v>
      </c>
      <c r="G27" s="228">
        <v>198147</v>
      </c>
      <c r="H27" s="228">
        <v>108410</v>
      </c>
      <c r="I27" s="228">
        <v>78747</v>
      </c>
      <c r="J27" s="228">
        <v>3688669</v>
      </c>
      <c r="K27" s="228">
        <v>1750032</v>
      </c>
      <c r="L27" s="228">
        <v>4960911</v>
      </c>
      <c r="M27" s="280" t="s">
        <v>8</v>
      </c>
      <c r="N27" s="228">
        <v>2518679</v>
      </c>
      <c r="O27" s="280" t="s">
        <v>8</v>
      </c>
      <c r="P27" s="228">
        <v>30000</v>
      </c>
    </row>
    <row r="28" spans="1:16" ht="17.25" customHeight="1" x14ac:dyDescent="0.15">
      <c r="A28" s="52"/>
      <c r="B28" s="40"/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</row>
    <row r="29" spans="1:16" ht="19.5" customHeight="1" x14ac:dyDescent="0.15">
      <c r="A29" s="52" t="s">
        <v>77</v>
      </c>
      <c r="B29" s="40">
        <v>27636992</v>
      </c>
      <c r="C29" s="40">
        <v>273004</v>
      </c>
      <c r="D29" s="40">
        <v>2435790</v>
      </c>
      <c r="E29" s="40">
        <v>14900462</v>
      </c>
      <c r="F29" s="40">
        <v>2088000</v>
      </c>
      <c r="G29" s="40">
        <v>55735</v>
      </c>
      <c r="H29" s="40">
        <v>61017</v>
      </c>
      <c r="I29" s="40">
        <v>215672</v>
      </c>
      <c r="J29" s="40">
        <v>2321934</v>
      </c>
      <c r="K29" s="40">
        <v>959109</v>
      </c>
      <c r="L29" s="40">
        <v>3075566</v>
      </c>
      <c r="M29" s="40" t="s">
        <v>8</v>
      </c>
      <c r="N29" s="40">
        <v>1230703</v>
      </c>
      <c r="O29" s="40" t="s">
        <v>8</v>
      </c>
      <c r="P29" s="40">
        <v>20000</v>
      </c>
    </row>
    <row r="30" spans="1:16" ht="19.5" customHeight="1" x14ac:dyDescent="0.15">
      <c r="A30" s="52" t="s">
        <v>94</v>
      </c>
      <c r="B30" s="40">
        <v>53000814</v>
      </c>
      <c r="C30" s="40">
        <v>396718</v>
      </c>
      <c r="D30" s="40">
        <v>6687637</v>
      </c>
      <c r="E30" s="40">
        <v>26744298</v>
      </c>
      <c r="F30" s="40">
        <v>3983563</v>
      </c>
      <c r="G30" s="40">
        <v>48799</v>
      </c>
      <c r="H30" s="40">
        <v>66176</v>
      </c>
      <c r="I30" s="40">
        <v>327961</v>
      </c>
      <c r="J30" s="40">
        <v>3352102</v>
      </c>
      <c r="K30" s="40">
        <v>1955527</v>
      </c>
      <c r="L30" s="40">
        <v>6855058</v>
      </c>
      <c r="M30" s="40">
        <v>4</v>
      </c>
      <c r="N30" s="40">
        <v>2026813</v>
      </c>
      <c r="O30" s="40">
        <v>498156</v>
      </c>
      <c r="P30" s="40">
        <v>58002</v>
      </c>
    </row>
    <row r="31" spans="1:16" ht="19.5" customHeight="1" x14ac:dyDescent="0.15">
      <c r="A31" s="52" t="s">
        <v>95</v>
      </c>
      <c r="B31" s="40">
        <v>34684542</v>
      </c>
      <c r="C31" s="40">
        <v>318005</v>
      </c>
      <c r="D31" s="40">
        <v>2964353</v>
      </c>
      <c r="E31" s="40">
        <v>14656342</v>
      </c>
      <c r="F31" s="40">
        <v>2902310</v>
      </c>
      <c r="G31" s="40">
        <v>96917</v>
      </c>
      <c r="H31" s="40">
        <v>64560</v>
      </c>
      <c r="I31" s="40">
        <v>262353</v>
      </c>
      <c r="J31" s="40">
        <v>4251849</v>
      </c>
      <c r="K31" s="40">
        <v>1093335</v>
      </c>
      <c r="L31" s="40">
        <v>6034627</v>
      </c>
      <c r="M31" s="40" t="s">
        <v>8</v>
      </c>
      <c r="N31" s="40">
        <v>2009591</v>
      </c>
      <c r="O31" s="40" t="s">
        <v>8</v>
      </c>
      <c r="P31" s="40">
        <v>30300</v>
      </c>
    </row>
    <row r="32" spans="1:16" ht="19.5" customHeight="1" x14ac:dyDescent="0.15">
      <c r="A32" s="52" t="s">
        <v>96</v>
      </c>
      <c r="B32" s="40">
        <v>22934398</v>
      </c>
      <c r="C32" s="40">
        <v>258316</v>
      </c>
      <c r="D32" s="40">
        <v>2275074</v>
      </c>
      <c r="E32" s="40">
        <v>10568844</v>
      </c>
      <c r="F32" s="40">
        <v>2036896</v>
      </c>
      <c r="G32" s="40">
        <v>44</v>
      </c>
      <c r="H32" s="40">
        <v>44653</v>
      </c>
      <c r="I32" s="40">
        <v>324303</v>
      </c>
      <c r="J32" s="40">
        <v>3066406</v>
      </c>
      <c r="K32" s="40">
        <v>785949</v>
      </c>
      <c r="L32" s="40">
        <v>2410437</v>
      </c>
      <c r="M32" s="40">
        <v>1</v>
      </c>
      <c r="N32" s="40">
        <v>1132475</v>
      </c>
      <c r="O32" s="40">
        <v>6000</v>
      </c>
      <c r="P32" s="40">
        <v>25000</v>
      </c>
    </row>
    <row r="33" spans="1:16" ht="19.5" customHeight="1" x14ac:dyDescent="0.15">
      <c r="A33" s="52" t="s">
        <v>78</v>
      </c>
      <c r="B33" s="40">
        <v>29880948</v>
      </c>
      <c r="C33" s="40">
        <v>281648</v>
      </c>
      <c r="D33" s="40">
        <v>2644296</v>
      </c>
      <c r="E33" s="40">
        <v>13410460</v>
      </c>
      <c r="F33" s="40">
        <v>3228460</v>
      </c>
      <c r="G33" s="40">
        <v>36851</v>
      </c>
      <c r="H33" s="40">
        <v>421395</v>
      </c>
      <c r="I33" s="40">
        <v>361340</v>
      </c>
      <c r="J33" s="40">
        <v>2811142</v>
      </c>
      <c r="K33" s="40">
        <v>1411126</v>
      </c>
      <c r="L33" s="40">
        <v>2561787</v>
      </c>
      <c r="M33" s="40">
        <v>29025</v>
      </c>
      <c r="N33" s="40">
        <v>2652418</v>
      </c>
      <c r="O33" s="157" t="s">
        <v>452</v>
      </c>
      <c r="P33" s="40">
        <v>31000</v>
      </c>
    </row>
    <row r="34" spans="1:16" ht="17.25" customHeight="1" x14ac:dyDescent="0.15">
      <c r="A34" s="52"/>
      <c r="B34" s="40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</row>
    <row r="35" spans="1:16" ht="19.5" customHeight="1" x14ac:dyDescent="0.15">
      <c r="A35" s="52" t="s">
        <v>347</v>
      </c>
      <c r="B35" s="77">
        <v>69618888</v>
      </c>
      <c r="C35" s="46">
        <v>465569</v>
      </c>
      <c r="D35" s="46">
        <v>7939269</v>
      </c>
      <c r="E35" s="46">
        <v>37421767</v>
      </c>
      <c r="F35" s="46">
        <v>4795833</v>
      </c>
      <c r="G35" s="46">
        <v>391638</v>
      </c>
      <c r="H35" s="46">
        <v>134541</v>
      </c>
      <c r="I35" s="46">
        <v>232962</v>
      </c>
      <c r="J35" s="46">
        <v>3272475</v>
      </c>
      <c r="K35" s="46">
        <v>2434979</v>
      </c>
      <c r="L35" s="46">
        <v>6478971</v>
      </c>
      <c r="M35" s="46" t="s">
        <v>8</v>
      </c>
      <c r="N35" s="46">
        <v>5971056</v>
      </c>
      <c r="O35" s="46" t="s">
        <v>8</v>
      </c>
      <c r="P35" s="46">
        <v>79828</v>
      </c>
    </row>
    <row r="36" spans="1:16" ht="4.5" customHeight="1" x14ac:dyDescent="0.15">
      <c r="A36" s="55"/>
      <c r="B36" s="67"/>
      <c r="C36" s="68"/>
      <c r="D36" s="68"/>
      <c r="E36" s="68"/>
      <c r="F36" s="68"/>
      <c r="G36" s="68"/>
      <c r="H36" s="68"/>
      <c r="I36" s="68"/>
      <c r="J36" s="68"/>
      <c r="K36" s="68"/>
      <c r="L36" s="68"/>
      <c r="M36" s="68"/>
      <c r="N36" s="68"/>
      <c r="O36" s="68"/>
      <c r="P36" s="68"/>
    </row>
    <row r="37" spans="1:16" x14ac:dyDescent="0.15">
      <c r="A37" s="2"/>
      <c r="L37" s="310" t="s">
        <v>653</v>
      </c>
      <c r="M37" s="310"/>
      <c r="N37" s="310"/>
      <c r="O37" s="310"/>
      <c r="P37" s="310"/>
    </row>
    <row r="38" spans="1:16" x14ac:dyDescent="0.15">
      <c r="L38" s="311" t="s">
        <v>508</v>
      </c>
      <c r="M38" s="311"/>
      <c r="N38" s="311"/>
      <c r="O38" s="311"/>
      <c r="P38" s="311"/>
    </row>
    <row r="39" spans="1:16" ht="19.5" customHeight="1" x14ac:dyDescent="0.15"/>
    <row r="40" spans="1:16" ht="14.25" customHeight="1" x14ac:dyDescent="0.15"/>
    <row r="41" spans="1:16" x14ac:dyDescent="0.15">
      <c r="A41" s="2"/>
    </row>
  </sheetData>
  <mergeCells count="5">
    <mergeCell ref="I1:P1"/>
    <mergeCell ref="A1:H1"/>
    <mergeCell ref="L37:P37"/>
    <mergeCell ref="L38:P38"/>
    <mergeCell ref="N2:P2"/>
  </mergeCells>
  <phoneticPr fontId="29"/>
  <pageMargins left="0.78740157480314965" right="0.78740157480314965" top="0.98425196850393704" bottom="0.98425196850393704" header="0.51181102362204722" footer="0.51181102362204722"/>
  <pageSetup paperSize="9" scale="99" firstPageNumber="212" orientation="portrait" useFirstPageNumber="1" r:id="rId1"/>
  <headerFooter differentOddEven="1">
    <oddHeader>&amp;L&amp;"ＭＳ 明朝,標準"&amp;10&amp;P　行財政</oddHeader>
    <evenHeader>&amp;R&amp;"ＭＳ 明朝,標準"&amp;10行財政　&amp;P</evenHeader>
  </headerFooter>
  <colBreaks count="1" manualBreakCount="1">
    <brk id="8" max="39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9"/>
  <sheetViews>
    <sheetView showGridLines="0" view="pageBreakPreview" zoomScale="90" zoomScaleNormal="90" zoomScaleSheetLayoutView="90" workbookViewId="0">
      <selection activeCell="G53" sqref="G53"/>
    </sheetView>
  </sheetViews>
  <sheetFormatPr defaultRowHeight="13.5" x14ac:dyDescent="0.15"/>
  <cols>
    <col min="1" max="1" width="2.625" style="13" customWidth="1"/>
    <col min="2" max="2" width="14.375" style="13" customWidth="1"/>
    <col min="3" max="7" width="14" style="13" customWidth="1"/>
    <col min="8" max="8" width="2.875" style="13" customWidth="1"/>
    <col min="9" max="9" width="15.875" style="13" customWidth="1"/>
    <col min="10" max="14" width="13.625" style="13" customWidth="1"/>
    <col min="15" max="17" width="10.875" style="13" customWidth="1"/>
    <col min="18" max="16384" width="9" style="13"/>
  </cols>
  <sheetData>
    <row r="1" spans="1:14" ht="20.25" customHeight="1" x14ac:dyDescent="0.15">
      <c r="B1" s="264" t="s">
        <v>550</v>
      </c>
      <c r="I1" s="264" t="s">
        <v>551</v>
      </c>
    </row>
    <row r="2" spans="1:14" ht="18" customHeight="1" x14ac:dyDescent="0.15">
      <c r="G2" s="17" t="s">
        <v>0</v>
      </c>
      <c r="N2" s="9" t="s">
        <v>0</v>
      </c>
    </row>
    <row r="3" spans="1:14" ht="18" customHeight="1" x14ac:dyDescent="0.15">
      <c r="A3" s="281" t="s">
        <v>99</v>
      </c>
      <c r="B3" s="283"/>
      <c r="C3" s="239" t="s">
        <v>535</v>
      </c>
      <c r="D3" s="175">
        <v>26</v>
      </c>
      <c r="E3" s="175">
        <v>27</v>
      </c>
      <c r="F3" s="175">
        <v>28</v>
      </c>
      <c r="G3" s="79">
        <v>29</v>
      </c>
      <c r="H3" s="281" t="s">
        <v>99</v>
      </c>
      <c r="I3" s="283"/>
      <c r="J3" s="239" t="s">
        <v>535</v>
      </c>
      <c r="K3" s="175">
        <v>26</v>
      </c>
      <c r="L3" s="175">
        <v>27</v>
      </c>
      <c r="M3" s="175">
        <v>28</v>
      </c>
      <c r="N3" s="79">
        <v>29</v>
      </c>
    </row>
    <row r="4" spans="1:14" ht="7.5" customHeight="1" x14ac:dyDescent="0.15">
      <c r="A4" s="80"/>
      <c r="B4" s="81"/>
      <c r="C4" s="143"/>
      <c r="D4" s="143"/>
      <c r="E4" s="143"/>
      <c r="F4" s="143"/>
      <c r="G4" s="181"/>
      <c r="H4" s="80"/>
      <c r="I4" s="81"/>
      <c r="J4" s="143"/>
      <c r="K4" s="144"/>
      <c r="L4" s="144"/>
      <c r="M4" s="144"/>
      <c r="N4" s="152"/>
    </row>
    <row r="5" spans="1:14" ht="15.75" customHeight="1" x14ac:dyDescent="0.15">
      <c r="A5" s="28"/>
      <c r="B5" s="82"/>
      <c r="C5" s="177"/>
      <c r="D5" s="316" t="s">
        <v>100</v>
      </c>
      <c r="E5" s="316"/>
      <c r="F5" s="316"/>
      <c r="G5" s="182"/>
      <c r="H5" s="28"/>
      <c r="I5" s="82"/>
      <c r="J5" s="176"/>
      <c r="K5" s="316" t="s">
        <v>7</v>
      </c>
      <c r="L5" s="316"/>
      <c r="M5" s="316"/>
      <c r="N5" s="9"/>
    </row>
    <row r="6" spans="1:14" ht="15.75" customHeight="1" x14ac:dyDescent="0.15">
      <c r="A6" s="313" t="s">
        <v>101</v>
      </c>
      <c r="B6" s="314"/>
      <c r="C6" s="38">
        <v>18134133144</v>
      </c>
      <c r="D6" s="38">
        <v>17861383451</v>
      </c>
      <c r="E6" s="38">
        <v>20617918782</v>
      </c>
      <c r="F6" s="38">
        <v>20397702765</v>
      </c>
      <c r="G6" s="39">
        <v>19844149798</v>
      </c>
      <c r="H6" s="313" t="s">
        <v>101</v>
      </c>
      <c r="I6" s="314"/>
      <c r="J6" s="38">
        <v>10982285040</v>
      </c>
      <c r="K6" s="38">
        <v>11424311483</v>
      </c>
      <c r="L6" s="38">
        <v>11817082658</v>
      </c>
      <c r="M6" s="38">
        <v>12135080590</v>
      </c>
      <c r="N6" s="39">
        <v>12675155253</v>
      </c>
    </row>
    <row r="7" spans="1:14" ht="15.75" customHeight="1" x14ac:dyDescent="0.15">
      <c r="A7" s="28"/>
      <c r="B7" s="83" t="s">
        <v>102</v>
      </c>
      <c r="C7" s="38">
        <v>3834597840</v>
      </c>
      <c r="D7" s="38">
        <v>3753754933</v>
      </c>
      <c r="E7" s="38">
        <v>3619791235</v>
      </c>
      <c r="F7" s="38">
        <v>3711694400</v>
      </c>
      <c r="G7" s="39">
        <v>3559556868</v>
      </c>
      <c r="H7" s="28"/>
      <c r="I7" s="153" t="s">
        <v>125</v>
      </c>
      <c r="J7" s="38">
        <v>2331549600</v>
      </c>
      <c r="K7" s="38">
        <v>2411773310</v>
      </c>
      <c r="L7" s="38">
        <v>2638021400</v>
      </c>
      <c r="M7" s="38">
        <v>2695882050</v>
      </c>
      <c r="N7" s="39">
        <v>2738634200</v>
      </c>
    </row>
    <row r="8" spans="1:14" ht="15.75" customHeight="1" x14ac:dyDescent="0.15">
      <c r="A8" s="28"/>
      <c r="B8" s="83" t="s">
        <v>103</v>
      </c>
      <c r="C8" s="38" t="s">
        <v>73</v>
      </c>
      <c r="D8" s="38" t="s">
        <v>73</v>
      </c>
      <c r="E8" s="38" t="s">
        <v>73</v>
      </c>
      <c r="F8" s="38" t="s">
        <v>73</v>
      </c>
      <c r="G8" s="39" t="s">
        <v>619</v>
      </c>
      <c r="H8" s="28"/>
      <c r="I8" s="97" t="s">
        <v>16</v>
      </c>
      <c r="J8" s="38">
        <v>1750</v>
      </c>
      <c r="K8" s="38">
        <v>1250</v>
      </c>
      <c r="L8" s="38">
        <v>1750</v>
      </c>
      <c r="M8" s="38">
        <v>2500</v>
      </c>
      <c r="N8" s="39">
        <v>2000</v>
      </c>
    </row>
    <row r="9" spans="1:14" ht="15.75" customHeight="1" x14ac:dyDescent="0.15">
      <c r="A9" s="28"/>
      <c r="B9" s="84" t="s">
        <v>16</v>
      </c>
      <c r="C9" s="38">
        <v>500</v>
      </c>
      <c r="D9" s="38">
        <v>500</v>
      </c>
      <c r="E9" s="38">
        <v>500</v>
      </c>
      <c r="F9" s="38">
        <v>1000</v>
      </c>
      <c r="G9" s="39">
        <v>500</v>
      </c>
      <c r="H9" s="28"/>
      <c r="I9" s="153" t="s">
        <v>104</v>
      </c>
      <c r="J9" s="38">
        <v>2346061519</v>
      </c>
      <c r="K9" s="38">
        <v>2445868798</v>
      </c>
      <c r="L9" s="38">
        <v>2554581959</v>
      </c>
      <c r="M9" s="38">
        <v>2675736353</v>
      </c>
      <c r="N9" s="39">
        <v>2793712603</v>
      </c>
    </row>
    <row r="10" spans="1:14" ht="15.75" customHeight="1" x14ac:dyDescent="0.15">
      <c r="A10" s="28"/>
      <c r="B10" s="83" t="s">
        <v>104</v>
      </c>
      <c r="C10" s="38">
        <v>3606467954</v>
      </c>
      <c r="D10" s="38">
        <v>3830571777</v>
      </c>
      <c r="E10" s="38">
        <v>3808942672</v>
      </c>
      <c r="F10" s="38">
        <v>3902506041</v>
      </c>
      <c r="G10" s="39">
        <v>4034974015</v>
      </c>
      <c r="H10" s="28"/>
      <c r="I10" s="153" t="s">
        <v>122</v>
      </c>
      <c r="J10" s="38">
        <v>2934935000</v>
      </c>
      <c r="K10" s="38">
        <v>3078915184</v>
      </c>
      <c r="L10" s="38">
        <v>3087483983</v>
      </c>
      <c r="M10" s="38">
        <v>3145263000</v>
      </c>
      <c r="N10" s="39">
        <v>3271895733</v>
      </c>
    </row>
    <row r="11" spans="1:14" ht="15.75" customHeight="1" x14ac:dyDescent="0.15">
      <c r="A11" s="28"/>
      <c r="B11" s="84" t="s">
        <v>105</v>
      </c>
      <c r="C11" s="38">
        <v>732063000</v>
      </c>
      <c r="D11" s="38">
        <v>612271917</v>
      </c>
      <c r="E11" s="38">
        <v>549675994</v>
      </c>
      <c r="F11" s="38">
        <v>331775106</v>
      </c>
      <c r="G11" s="39">
        <v>178921472</v>
      </c>
      <c r="H11" s="28"/>
      <c r="I11" s="153" t="s">
        <v>107</v>
      </c>
      <c r="J11" s="38">
        <v>1546613762</v>
      </c>
      <c r="K11" s="38">
        <v>1624646982</v>
      </c>
      <c r="L11" s="38">
        <v>1662826107</v>
      </c>
      <c r="M11" s="38">
        <v>1703399632</v>
      </c>
      <c r="N11" s="39">
        <v>1787187143</v>
      </c>
    </row>
    <row r="12" spans="1:14" ht="15.75" customHeight="1" x14ac:dyDescent="0.15">
      <c r="A12" s="28"/>
      <c r="B12" s="84" t="s">
        <v>106</v>
      </c>
      <c r="C12" s="38">
        <v>3940863727</v>
      </c>
      <c r="D12" s="38">
        <v>3591796383</v>
      </c>
      <c r="E12" s="38">
        <v>3788830260</v>
      </c>
      <c r="F12" s="38">
        <v>3728951834</v>
      </c>
      <c r="G12" s="39">
        <v>3677065362</v>
      </c>
      <c r="H12" s="28"/>
      <c r="I12" s="153" t="s">
        <v>109</v>
      </c>
      <c r="J12" s="38">
        <v>466165</v>
      </c>
      <c r="K12" s="38">
        <v>725798</v>
      </c>
      <c r="L12" s="38">
        <v>915395</v>
      </c>
      <c r="M12" s="38">
        <v>1031304</v>
      </c>
      <c r="N12" s="39">
        <v>240521</v>
      </c>
    </row>
    <row r="13" spans="1:14" ht="15.75" customHeight="1" x14ac:dyDescent="0.15">
      <c r="A13" s="28"/>
      <c r="B13" s="83" t="s">
        <v>107</v>
      </c>
      <c r="C13" s="38">
        <v>1090246349</v>
      </c>
      <c r="D13" s="38">
        <v>1174000271</v>
      </c>
      <c r="E13" s="38">
        <v>1128265331</v>
      </c>
      <c r="F13" s="38">
        <v>1077057162</v>
      </c>
      <c r="G13" s="39">
        <v>1056424396</v>
      </c>
      <c r="H13" s="28"/>
      <c r="I13" s="153" t="s">
        <v>126</v>
      </c>
      <c r="J13" s="38" t="s">
        <v>73</v>
      </c>
      <c r="K13" s="38" t="s">
        <v>73</v>
      </c>
      <c r="L13" s="38" t="s">
        <v>73</v>
      </c>
      <c r="M13" s="38" t="s">
        <v>73</v>
      </c>
      <c r="N13" s="39" t="s">
        <v>620</v>
      </c>
    </row>
    <row r="14" spans="1:14" ht="15.75" customHeight="1" x14ac:dyDescent="0.15">
      <c r="A14" s="28"/>
      <c r="B14" s="83" t="s">
        <v>108</v>
      </c>
      <c r="C14" s="38">
        <v>1843436615</v>
      </c>
      <c r="D14" s="38">
        <v>1966935197</v>
      </c>
      <c r="E14" s="38">
        <v>4700476319</v>
      </c>
      <c r="F14" s="38">
        <v>4778580332</v>
      </c>
      <c r="G14" s="39">
        <v>4592827975</v>
      </c>
      <c r="H14" s="28"/>
      <c r="I14" s="153" t="s">
        <v>24</v>
      </c>
      <c r="J14" s="38">
        <v>1577600000</v>
      </c>
      <c r="K14" s="38">
        <v>1680319491</v>
      </c>
      <c r="L14" s="38">
        <v>1707000000</v>
      </c>
      <c r="M14" s="38">
        <v>1738000000</v>
      </c>
      <c r="N14" s="39">
        <v>1806000000</v>
      </c>
    </row>
    <row r="15" spans="1:14" ht="15.75" customHeight="1" x14ac:dyDescent="0.15">
      <c r="A15" s="28"/>
      <c r="B15" s="83" t="s">
        <v>109</v>
      </c>
      <c r="C15" s="38">
        <v>166693</v>
      </c>
      <c r="D15" s="38">
        <v>236175</v>
      </c>
      <c r="E15" s="38">
        <v>63439</v>
      </c>
      <c r="F15" s="38">
        <v>14797</v>
      </c>
      <c r="G15" s="39">
        <v>18679</v>
      </c>
      <c r="H15" s="28"/>
      <c r="I15" s="153" t="s">
        <v>25</v>
      </c>
      <c r="J15" s="38">
        <v>244421225</v>
      </c>
      <c r="K15" s="38">
        <v>181731727</v>
      </c>
      <c r="L15" s="38">
        <v>165279474</v>
      </c>
      <c r="M15" s="38">
        <v>171724101</v>
      </c>
      <c r="N15" s="39">
        <v>274095116</v>
      </c>
    </row>
    <row r="16" spans="1:14" ht="15.75" customHeight="1" x14ac:dyDescent="0.15">
      <c r="A16" s="28"/>
      <c r="B16" s="83" t="s">
        <v>24</v>
      </c>
      <c r="C16" s="38">
        <v>2500000000</v>
      </c>
      <c r="D16" s="38">
        <v>2605000000</v>
      </c>
      <c r="E16" s="38">
        <v>2700000000</v>
      </c>
      <c r="F16" s="38">
        <v>2550000000</v>
      </c>
      <c r="G16" s="39">
        <v>2450000000</v>
      </c>
      <c r="H16" s="28"/>
      <c r="I16" s="153" t="s">
        <v>26</v>
      </c>
      <c r="J16" s="38">
        <v>636019</v>
      </c>
      <c r="K16" s="38">
        <v>328943</v>
      </c>
      <c r="L16" s="38">
        <v>972590</v>
      </c>
      <c r="M16" s="38">
        <v>4041650</v>
      </c>
      <c r="N16" s="39">
        <v>3387937</v>
      </c>
    </row>
    <row r="17" spans="1:14" ht="15.75" customHeight="1" x14ac:dyDescent="0.15">
      <c r="A17" s="28"/>
      <c r="B17" s="83" t="s">
        <v>25</v>
      </c>
      <c r="C17" s="38">
        <v>544443020</v>
      </c>
      <c r="D17" s="38">
        <v>254334108</v>
      </c>
      <c r="E17" s="38">
        <v>276367153</v>
      </c>
      <c r="F17" s="38">
        <v>266124592</v>
      </c>
      <c r="G17" s="39">
        <v>237046248</v>
      </c>
      <c r="H17" s="28"/>
      <c r="I17" s="155"/>
      <c r="J17" s="44"/>
      <c r="K17" s="44"/>
      <c r="L17" s="44"/>
      <c r="M17" s="44"/>
      <c r="N17" s="45"/>
    </row>
    <row r="18" spans="1:14" ht="15.75" customHeight="1" x14ac:dyDescent="0.15">
      <c r="A18" s="28"/>
      <c r="B18" s="83" t="s">
        <v>26</v>
      </c>
      <c r="C18" s="38">
        <v>41847446</v>
      </c>
      <c r="D18" s="38">
        <v>72482190</v>
      </c>
      <c r="E18" s="38">
        <v>45505879</v>
      </c>
      <c r="F18" s="38">
        <v>50997501</v>
      </c>
      <c r="G18" s="39">
        <v>57494283</v>
      </c>
      <c r="H18" s="313" t="s">
        <v>110</v>
      </c>
      <c r="I18" s="314"/>
      <c r="J18" s="38">
        <v>10800553313</v>
      </c>
      <c r="K18" s="38">
        <v>11259032009</v>
      </c>
      <c r="L18" s="38">
        <v>11645358557</v>
      </c>
      <c r="M18" s="38">
        <v>11860985474</v>
      </c>
      <c r="N18" s="39">
        <v>12536921064</v>
      </c>
    </row>
    <row r="19" spans="1:14" ht="15.75" customHeight="1" x14ac:dyDescent="0.15">
      <c r="A19" s="28"/>
      <c r="B19" s="85"/>
      <c r="C19" s="38"/>
      <c r="D19" s="38"/>
      <c r="E19" s="38"/>
      <c r="F19" s="38"/>
      <c r="G19" s="39"/>
      <c r="H19" s="28"/>
      <c r="I19" s="153" t="s">
        <v>111</v>
      </c>
      <c r="J19" s="38">
        <v>248808919</v>
      </c>
      <c r="K19" s="38">
        <v>258546455</v>
      </c>
      <c r="L19" s="38">
        <v>266022188</v>
      </c>
      <c r="M19" s="38">
        <v>267652947</v>
      </c>
      <c r="N19" s="39">
        <v>259987669</v>
      </c>
    </row>
    <row r="20" spans="1:14" ht="15.75" customHeight="1" x14ac:dyDescent="0.15">
      <c r="A20" s="313" t="s">
        <v>110</v>
      </c>
      <c r="B20" s="314"/>
      <c r="C20" s="38">
        <v>17879799036</v>
      </c>
      <c r="D20" s="38">
        <v>17585016298</v>
      </c>
      <c r="E20" s="38">
        <v>20351794190</v>
      </c>
      <c r="F20" s="38">
        <v>20160656517</v>
      </c>
      <c r="G20" s="39">
        <v>19482001276</v>
      </c>
      <c r="H20" s="28"/>
      <c r="I20" s="153" t="s">
        <v>112</v>
      </c>
      <c r="J20" s="38">
        <v>10007605715</v>
      </c>
      <c r="K20" s="38">
        <v>10542226031</v>
      </c>
      <c r="L20" s="38">
        <v>10918721522</v>
      </c>
      <c r="M20" s="38">
        <v>10832013749</v>
      </c>
      <c r="N20" s="39">
        <v>11145149804</v>
      </c>
    </row>
    <row r="21" spans="1:14" ht="15.75" customHeight="1" x14ac:dyDescent="0.15">
      <c r="A21" s="28"/>
      <c r="B21" s="86" t="s">
        <v>111</v>
      </c>
      <c r="C21" s="38">
        <v>180316572</v>
      </c>
      <c r="D21" s="38">
        <v>169664924</v>
      </c>
      <c r="E21" s="38">
        <v>184939812</v>
      </c>
      <c r="F21" s="38">
        <v>182660952</v>
      </c>
      <c r="G21" s="39">
        <v>206618326</v>
      </c>
      <c r="H21" s="28"/>
      <c r="I21" s="153" t="s">
        <v>127</v>
      </c>
      <c r="J21" s="38">
        <v>247320757</v>
      </c>
      <c r="K21" s="38">
        <v>258959771</v>
      </c>
      <c r="L21" s="38">
        <v>274832805</v>
      </c>
      <c r="M21" s="38">
        <v>574739167</v>
      </c>
      <c r="N21" s="39">
        <v>817917089</v>
      </c>
    </row>
    <row r="22" spans="1:14" ht="15.75" customHeight="1" x14ac:dyDescent="0.15">
      <c r="A22" s="28"/>
      <c r="B22" s="86" t="s">
        <v>112</v>
      </c>
      <c r="C22" s="38">
        <v>11618410157</v>
      </c>
      <c r="D22" s="38">
        <v>11567111855</v>
      </c>
      <c r="E22" s="38">
        <v>11638872119</v>
      </c>
      <c r="F22" s="38">
        <v>11539547271</v>
      </c>
      <c r="G22" s="39">
        <v>11018285248</v>
      </c>
      <c r="H22" s="28"/>
      <c r="I22" s="153" t="s">
        <v>119</v>
      </c>
      <c r="J22" s="38">
        <v>169242460</v>
      </c>
      <c r="K22" s="38">
        <v>140077063</v>
      </c>
      <c r="L22" s="38">
        <v>161883223</v>
      </c>
      <c r="M22" s="38">
        <v>144238199</v>
      </c>
      <c r="N22" s="39">
        <v>176371624</v>
      </c>
    </row>
    <row r="23" spans="1:14" ht="15.75" customHeight="1" x14ac:dyDescent="0.15">
      <c r="A23" s="28"/>
      <c r="B23" s="87" t="s">
        <v>113</v>
      </c>
      <c r="C23" s="38">
        <v>2495407948</v>
      </c>
      <c r="D23" s="38">
        <v>2537167124</v>
      </c>
      <c r="E23" s="38">
        <v>2538708843</v>
      </c>
      <c r="F23" s="38">
        <v>2422259965</v>
      </c>
      <c r="G23" s="39">
        <v>2374572690</v>
      </c>
      <c r="H23" s="28"/>
      <c r="I23" s="153" t="s">
        <v>120</v>
      </c>
      <c r="J23" s="38" t="s">
        <v>73</v>
      </c>
      <c r="K23" s="38" t="s">
        <v>73</v>
      </c>
      <c r="L23" s="38" t="s">
        <v>73</v>
      </c>
      <c r="M23" s="38" t="s">
        <v>73</v>
      </c>
      <c r="N23" s="39" t="s">
        <v>619</v>
      </c>
    </row>
    <row r="24" spans="1:14" ht="15.75" customHeight="1" x14ac:dyDescent="0.15">
      <c r="A24" s="28"/>
      <c r="B24" s="87" t="s">
        <v>114</v>
      </c>
      <c r="C24" s="38">
        <v>2558844</v>
      </c>
      <c r="D24" s="38">
        <v>2000256</v>
      </c>
      <c r="E24" s="38">
        <v>1769901</v>
      </c>
      <c r="F24" s="38">
        <v>1771529</v>
      </c>
      <c r="G24" s="39">
        <v>8630180</v>
      </c>
      <c r="H24" s="28"/>
      <c r="I24" s="153" t="s">
        <v>123</v>
      </c>
      <c r="J24" s="95">
        <v>127575462</v>
      </c>
      <c r="K24" s="95">
        <v>59222689</v>
      </c>
      <c r="L24" s="95">
        <v>23898819</v>
      </c>
      <c r="M24" s="95">
        <v>42341412</v>
      </c>
      <c r="N24" s="57">
        <v>137494878</v>
      </c>
    </row>
    <row r="25" spans="1:14" ht="15.75" customHeight="1" x14ac:dyDescent="0.15">
      <c r="A25" s="28"/>
      <c r="B25" s="86" t="s">
        <v>115</v>
      </c>
      <c r="C25" s="38">
        <v>94093</v>
      </c>
      <c r="D25" s="38">
        <v>87820</v>
      </c>
      <c r="E25" s="38">
        <v>87820</v>
      </c>
      <c r="F25" s="38">
        <v>69001</v>
      </c>
      <c r="G25" s="39">
        <v>43910</v>
      </c>
      <c r="H25" s="88"/>
      <c r="I25" s="154" t="s">
        <v>121</v>
      </c>
      <c r="J25" s="90" t="s">
        <v>73</v>
      </c>
      <c r="K25" s="90" t="s">
        <v>73</v>
      </c>
      <c r="L25" s="90" t="s">
        <v>73</v>
      </c>
      <c r="M25" s="90" t="s">
        <v>73</v>
      </c>
      <c r="N25" s="91" t="s">
        <v>619</v>
      </c>
    </row>
    <row r="26" spans="1:14" ht="15.75" customHeight="1" x14ac:dyDescent="0.15">
      <c r="A26" s="28"/>
      <c r="B26" s="86" t="s">
        <v>116</v>
      </c>
      <c r="C26" s="38">
        <v>1026958984</v>
      </c>
      <c r="D26" s="38">
        <v>1065005138</v>
      </c>
      <c r="E26" s="38">
        <v>1002120926</v>
      </c>
      <c r="F26" s="38">
        <v>948905331</v>
      </c>
      <c r="G26" s="39">
        <v>936345098</v>
      </c>
      <c r="H26" s="28"/>
      <c r="I26" s="82"/>
      <c r="J26" s="3"/>
      <c r="K26" s="315" t="s">
        <v>3</v>
      </c>
      <c r="L26" s="315"/>
      <c r="M26" s="315"/>
      <c r="N26" s="9"/>
    </row>
    <row r="27" spans="1:14" ht="15.75" customHeight="1" x14ac:dyDescent="0.15">
      <c r="A27" s="28"/>
      <c r="B27" s="86" t="s">
        <v>117</v>
      </c>
      <c r="C27" s="38">
        <v>1844596185</v>
      </c>
      <c r="D27" s="38">
        <v>1896326537</v>
      </c>
      <c r="E27" s="38">
        <v>4629595203</v>
      </c>
      <c r="F27" s="38">
        <v>4675876385</v>
      </c>
      <c r="G27" s="39">
        <v>4567177835</v>
      </c>
      <c r="H27" s="313" t="s">
        <v>101</v>
      </c>
      <c r="I27" s="314"/>
      <c r="J27" s="38">
        <v>4304837872</v>
      </c>
      <c r="K27" s="38">
        <v>4135408533</v>
      </c>
      <c r="L27" s="38">
        <v>3946566481</v>
      </c>
      <c r="M27" s="38">
        <v>4336650375</v>
      </c>
      <c r="N27" s="39">
        <v>4317077005</v>
      </c>
    </row>
    <row r="28" spans="1:14" ht="15.75" customHeight="1" x14ac:dyDescent="0.15">
      <c r="A28" s="28"/>
      <c r="B28" s="86" t="s">
        <v>118</v>
      </c>
      <c r="C28" s="38">
        <v>165141206</v>
      </c>
      <c r="D28" s="38">
        <v>171010352</v>
      </c>
      <c r="E28" s="38">
        <v>187230543</v>
      </c>
      <c r="F28" s="38">
        <v>187133626</v>
      </c>
      <c r="G28" s="39">
        <v>187214561</v>
      </c>
      <c r="H28" s="28"/>
      <c r="I28" s="97" t="s">
        <v>128</v>
      </c>
      <c r="J28" s="38" t="s">
        <v>73</v>
      </c>
      <c r="K28" s="38" t="s">
        <v>73</v>
      </c>
      <c r="L28" s="38">
        <v>107920</v>
      </c>
      <c r="M28" s="38" t="s">
        <v>530</v>
      </c>
      <c r="N28" s="39" t="s">
        <v>619</v>
      </c>
    </row>
    <row r="29" spans="1:14" ht="15.75" customHeight="1" x14ac:dyDescent="0.15">
      <c r="A29" s="28"/>
      <c r="B29" s="86" t="s">
        <v>119</v>
      </c>
      <c r="C29" s="38">
        <v>105651000</v>
      </c>
      <c r="D29" s="38">
        <v>5740000</v>
      </c>
      <c r="E29" s="38">
        <v>5502000</v>
      </c>
      <c r="F29" s="38">
        <v>59635000</v>
      </c>
      <c r="G29" s="39">
        <v>49705000</v>
      </c>
      <c r="H29" s="28"/>
      <c r="I29" s="97" t="s">
        <v>16</v>
      </c>
      <c r="J29" s="38">
        <v>2157710190</v>
      </c>
      <c r="K29" s="38">
        <v>2151001245</v>
      </c>
      <c r="L29" s="38">
        <v>2183776571</v>
      </c>
      <c r="M29" s="38">
        <v>2176582324</v>
      </c>
      <c r="N29" s="39">
        <v>2180517097</v>
      </c>
    </row>
    <row r="30" spans="1:14" ht="15.75" customHeight="1" x14ac:dyDescent="0.15">
      <c r="A30" s="28"/>
      <c r="B30" s="86" t="s">
        <v>120</v>
      </c>
      <c r="C30" s="38" t="s">
        <v>73</v>
      </c>
      <c r="D30" s="38" t="s">
        <v>73</v>
      </c>
      <c r="E30" s="38" t="s">
        <v>73</v>
      </c>
      <c r="F30" s="38" t="s">
        <v>73</v>
      </c>
      <c r="G30" s="39" t="s">
        <v>619</v>
      </c>
      <c r="H30" s="28"/>
      <c r="I30" s="86" t="s">
        <v>104</v>
      </c>
      <c r="J30" s="38">
        <v>75500000</v>
      </c>
      <c r="K30" s="38">
        <v>89150000</v>
      </c>
      <c r="L30" s="38">
        <v>99540000</v>
      </c>
      <c r="M30" s="38">
        <v>122400000</v>
      </c>
      <c r="N30" s="39">
        <v>59800000</v>
      </c>
    </row>
    <row r="31" spans="1:14" ht="15.75" customHeight="1" x14ac:dyDescent="0.15">
      <c r="A31" s="28"/>
      <c r="B31" s="86" t="s">
        <v>97</v>
      </c>
      <c r="C31" s="38">
        <v>440664047</v>
      </c>
      <c r="D31" s="38">
        <v>170902292</v>
      </c>
      <c r="E31" s="38">
        <v>162967023</v>
      </c>
      <c r="F31" s="38">
        <v>142797457</v>
      </c>
      <c r="G31" s="39">
        <v>133408428</v>
      </c>
      <c r="H31" s="28"/>
      <c r="I31" s="86" t="s">
        <v>107</v>
      </c>
      <c r="J31" s="38">
        <v>3775000</v>
      </c>
      <c r="K31" s="38">
        <v>4457000</v>
      </c>
      <c r="L31" s="38">
        <v>4977000</v>
      </c>
      <c r="M31" s="38">
        <v>6120000</v>
      </c>
      <c r="N31" s="39">
        <v>15880000</v>
      </c>
    </row>
    <row r="32" spans="1:14" ht="15.75" customHeight="1" x14ac:dyDescent="0.15">
      <c r="A32" s="88"/>
      <c r="B32" s="224" t="s">
        <v>121</v>
      </c>
      <c r="C32" s="90" t="s">
        <v>73</v>
      </c>
      <c r="D32" s="90" t="s">
        <v>73</v>
      </c>
      <c r="E32" s="90" t="s">
        <v>73</v>
      </c>
      <c r="F32" s="90" t="s">
        <v>73</v>
      </c>
      <c r="G32" s="91" t="s">
        <v>619</v>
      </c>
      <c r="H32" s="28"/>
      <c r="I32" s="86" t="s">
        <v>109</v>
      </c>
      <c r="J32" s="38">
        <v>25200</v>
      </c>
      <c r="K32" s="38">
        <v>37050</v>
      </c>
      <c r="L32" s="38">
        <v>4500</v>
      </c>
      <c r="M32" s="38">
        <v>31600</v>
      </c>
      <c r="N32" s="39">
        <v>53995</v>
      </c>
    </row>
    <row r="33" spans="1:14" ht="15.75" customHeight="1" x14ac:dyDescent="0.15">
      <c r="A33" s="28"/>
      <c r="B33" s="220"/>
      <c r="C33" s="225"/>
      <c r="D33" s="317"/>
      <c r="E33" s="317"/>
      <c r="F33" s="317"/>
      <c r="G33" s="9" t="s">
        <v>124</v>
      </c>
      <c r="H33" s="28"/>
      <c r="I33" s="86" t="s">
        <v>24</v>
      </c>
      <c r="J33" s="38">
        <v>1630000000</v>
      </c>
      <c r="K33" s="38">
        <v>1383000000</v>
      </c>
      <c r="L33" s="38">
        <v>1230000000</v>
      </c>
      <c r="M33" s="38">
        <v>1360000000</v>
      </c>
      <c r="N33" s="39">
        <v>1206000000</v>
      </c>
    </row>
    <row r="34" spans="1:14" ht="15.75" customHeight="1" x14ac:dyDescent="0.15">
      <c r="A34" s="313"/>
      <c r="B34" s="313"/>
      <c r="C34" s="222"/>
      <c r="D34" s="48"/>
      <c r="E34" s="46"/>
      <c r="F34" s="46"/>
      <c r="G34" s="34"/>
      <c r="H34" s="28"/>
      <c r="I34" s="86" t="s">
        <v>25</v>
      </c>
      <c r="J34" s="38">
        <v>142758639</v>
      </c>
      <c r="K34" s="38">
        <v>227676973</v>
      </c>
      <c r="L34" s="38">
        <v>130735212</v>
      </c>
      <c r="M34" s="38">
        <v>284160503</v>
      </c>
      <c r="N34" s="39">
        <v>253079355</v>
      </c>
    </row>
    <row r="35" spans="1:14" ht="15.75" customHeight="1" x14ac:dyDescent="0.15">
      <c r="A35" s="28"/>
      <c r="B35" s="223"/>
      <c r="C35" s="222"/>
      <c r="D35" s="48"/>
      <c r="E35" s="46"/>
      <c r="F35" s="46"/>
      <c r="G35" s="34"/>
      <c r="H35" s="28"/>
      <c r="I35" s="86" t="s">
        <v>26</v>
      </c>
      <c r="J35" s="38">
        <v>55568843</v>
      </c>
      <c r="K35" s="38">
        <v>43986265</v>
      </c>
      <c r="L35" s="38">
        <v>7425278</v>
      </c>
      <c r="M35" s="38">
        <v>9955948</v>
      </c>
      <c r="N35" s="39">
        <v>46558</v>
      </c>
    </row>
    <row r="36" spans="1:14" ht="15.75" customHeight="1" x14ac:dyDescent="0.15">
      <c r="A36" s="28"/>
      <c r="B36" s="223"/>
      <c r="C36" s="222"/>
      <c r="D36" s="48"/>
      <c r="E36" s="46"/>
      <c r="F36" s="46"/>
      <c r="G36" s="34"/>
      <c r="H36" s="28"/>
      <c r="I36" s="86" t="s">
        <v>27</v>
      </c>
      <c r="J36" s="38">
        <v>239500000</v>
      </c>
      <c r="K36" s="38">
        <v>236100000</v>
      </c>
      <c r="L36" s="38">
        <v>290000000</v>
      </c>
      <c r="M36" s="38">
        <v>377400000</v>
      </c>
      <c r="N36" s="39">
        <v>601700000</v>
      </c>
    </row>
    <row r="37" spans="1:14" ht="15.75" customHeight="1" x14ac:dyDescent="0.15">
      <c r="A37" s="28"/>
      <c r="B37" s="223"/>
      <c r="C37" s="222"/>
      <c r="D37" s="48"/>
      <c r="E37" s="46"/>
      <c r="F37" s="46"/>
      <c r="G37" s="34"/>
      <c r="H37" s="28"/>
      <c r="I37" s="82"/>
      <c r="J37" s="38"/>
      <c r="K37" s="38"/>
      <c r="L37" s="38"/>
      <c r="M37" s="38"/>
      <c r="N37" s="39"/>
    </row>
    <row r="38" spans="1:14" ht="15.75" customHeight="1" x14ac:dyDescent="0.15">
      <c r="A38" s="28"/>
      <c r="B38" s="223"/>
      <c r="C38" s="222"/>
      <c r="D38" s="48"/>
      <c r="E38" s="46"/>
      <c r="F38" s="46"/>
      <c r="G38" s="34"/>
      <c r="H38" s="313" t="s">
        <v>110</v>
      </c>
      <c r="I38" s="314"/>
      <c r="J38" s="38">
        <v>4077160899</v>
      </c>
      <c r="K38" s="38">
        <v>3945223569</v>
      </c>
      <c r="L38" s="38">
        <v>3662405978</v>
      </c>
      <c r="M38" s="38">
        <v>4083571020</v>
      </c>
      <c r="N38" s="39">
        <v>4133462067</v>
      </c>
    </row>
    <row r="39" spans="1:14" ht="15.75" customHeight="1" x14ac:dyDescent="0.15">
      <c r="A39" s="28"/>
      <c r="B39" s="223"/>
      <c r="C39" s="222"/>
      <c r="D39" s="48"/>
      <c r="E39" s="46"/>
      <c r="F39" s="46"/>
      <c r="G39" s="34"/>
      <c r="H39" s="28"/>
      <c r="I39" s="86" t="s">
        <v>129</v>
      </c>
      <c r="J39" s="38">
        <v>1999374106</v>
      </c>
      <c r="K39" s="38">
        <v>2025155814</v>
      </c>
      <c r="L39" s="38">
        <v>2119259374</v>
      </c>
      <c r="M39" s="38">
        <v>2772296445</v>
      </c>
      <c r="N39" s="39">
        <v>3052222549</v>
      </c>
    </row>
    <row r="40" spans="1:14" ht="15.75" customHeight="1" x14ac:dyDescent="0.15">
      <c r="A40" s="28"/>
      <c r="B40" s="223"/>
      <c r="C40" s="222"/>
      <c r="D40" s="48"/>
      <c r="E40" s="46"/>
      <c r="F40" s="46"/>
      <c r="G40" s="34"/>
      <c r="H40" s="28"/>
      <c r="I40" s="86" t="s">
        <v>120</v>
      </c>
      <c r="J40" s="38">
        <v>2077786793</v>
      </c>
      <c r="K40" s="38">
        <v>1920067755</v>
      </c>
      <c r="L40" s="38">
        <v>1543146604</v>
      </c>
      <c r="M40" s="38">
        <v>1311274575</v>
      </c>
      <c r="N40" s="39">
        <v>1081239518</v>
      </c>
    </row>
    <row r="41" spans="1:14" ht="15.75" customHeight="1" x14ac:dyDescent="0.15">
      <c r="A41" s="28"/>
      <c r="B41" s="220"/>
      <c r="C41" s="222"/>
      <c r="D41" s="48"/>
      <c r="E41" s="46"/>
      <c r="F41" s="46"/>
      <c r="G41" s="34"/>
      <c r="H41" s="88"/>
      <c r="I41" s="89" t="s">
        <v>121</v>
      </c>
      <c r="J41" s="90" t="s">
        <v>73</v>
      </c>
      <c r="K41" s="90" t="s">
        <v>73</v>
      </c>
      <c r="L41" s="90" t="s">
        <v>73</v>
      </c>
      <c r="M41" s="90" t="s">
        <v>73</v>
      </c>
      <c r="N41" s="91" t="s">
        <v>621</v>
      </c>
    </row>
    <row r="42" spans="1:14" ht="15.75" customHeight="1" x14ac:dyDescent="0.15">
      <c r="A42" s="313"/>
      <c r="B42" s="313"/>
      <c r="C42" s="222"/>
      <c r="D42" s="48"/>
      <c r="E42" s="46"/>
      <c r="F42" s="46"/>
      <c r="G42" s="34"/>
      <c r="N42" s="9" t="s">
        <v>124</v>
      </c>
    </row>
    <row r="43" spans="1:14" ht="15.75" customHeight="1" x14ac:dyDescent="0.15">
      <c r="A43" s="28"/>
      <c r="B43" s="223"/>
      <c r="C43" s="222"/>
      <c r="D43" s="48"/>
      <c r="E43" s="46"/>
      <c r="F43" s="46"/>
      <c r="G43" s="34"/>
      <c r="I43" s="31"/>
      <c r="J43" s="31"/>
      <c r="K43" s="3"/>
      <c r="L43" s="3"/>
      <c r="M43" s="3"/>
      <c r="N43" s="9"/>
    </row>
    <row r="44" spans="1:14" ht="15.75" customHeight="1" x14ac:dyDescent="0.15">
      <c r="A44" s="28"/>
      <c r="B44" s="223"/>
      <c r="C44" s="222"/>
      <c r="D44" s="48"/>
      <c r="E44" s="46"/>
      <c r="F44" s="46"/>
      <c r="G44" s="34"/>
    </row>
    <row r="45" spans="1:14" ht="15.75" customHeight="1" x14ac:dyDescent="0.15">
      <c r="A45" s="28"/>
      <c r="B45" s="223"/>
      <c r="C45" s="222"/>
      <c r="D45" s="48"/>
      <c r="E45" s="46"/>
      <c r="F45" s="46"/>
      <c r="G45" s="34"/>
    </row>
    <row r="46" spans="1:14" ht="15.75" customHeight="1" x14ac:dyDescent="0.15">
      <c r="A46" s="28"/>
      <c r="B46" s="226"/>
      <c r="C46" s="220"/>
      <c r="D46" s="221"/>
      <c r="E46" s="220"/>
      <c r="F46" s="220"/>
      <c r="G46" s="221"/>
    </row>
    <row r="47" spans="1:14" x14ac:dyDescent="0.15">
      <c r="A47" s="28"/>
      <c r="B47" s="28"/>
      <c r="G47" s="9"/>
    </row>
    <row r="48" spans="1:14" ht="16.5" customHeight="1" x14ac:dyDescent="0.15">
      <c r="A48" s="28"/>
      <c r="B48" s="28"/>
    </row>
    <row r="49" spans="1:14" ht="18.75" x14ac:dyDescent="0.15">
      <c r="B49" s="265" t="s">
        <v>611</v>
      </c>
    </row>
    <row r="50" spans="1:14" ht="17.25" customHeight="1" x14ac:dyDescent="0.15">
      <c r="G50" s="9" t="s">
        <v>0</v>
      </c>
    </row>
    <row r="51" spans="1:14" ht="15.75" customHeight="1" x14ac:dyDescent="0.15">
      <c r="A51" s="281" t="s">
        <v>99</v>
      </c>
      <c r="B51" s="283"/>
      <c r="C51" s="219" t="s">
        <v>645</v>
      </c>
      <c r="D51" s="175">
        <v>26</v>
      </c>
      <c r="E51" s="175">
        <v>27</v>
      </c>
      <c r="F51" s="175">
        <v>28</v>
      </c>
      <c r="G51" s="79">
        <v>29</v>
      </c>
    </row>
    <row r="52" spans="1:14" ht="8.25" customHeight="1" x14ac:dyDescent="0.15">
      <c r="A52" s="80"/>
      <c r="B52" s="81"/>
      <c r="C52" s="143"/>
      <c r="D52" s="143"/>
      <c r="E52" s="143"/>
      <c r="F52" s="143"/>
    </row>
    <row r="53" spans="1:14" ht="18" customHeight="1" x14ac:dyDescent="0.15">
      <c r="A53" s="28"/>
      <c r="B53" s="82"/>
      <c r="C53" s="177"/>
      <c r="D53" s="316" t="s">
        <v>6</v>
      </c>
      <c r="E53" s="316"/>
      <c r="F53" s="316"/>
      <c r="G53" s="9"/>
    </row>
    <row r="54" spans="1:14" ht="18" customHeight="1" x14ac:dyDescent="0.15">
      <c r="A54" s="313" t="s">
        <v>101</v>
      </c>
      <c r="B54" s="314"/>
      <c r="C54" s="38">
        <v>3513932427</v>
      </c>
      <c r="D54" s="38">
        <v>3780167549</v>
      </c>
      <c r="E54" s="38">
        <v>3830655414</v>
      </c>
      <c r="F54" s="38">
        <v>3988497550</v>
      </c>
      <c r="G54" s="39">
        <v>4074533207</v>
      </c>
    </row>
    <row r="55" spans="1:14" ht="18" customHeight="1" x14ac:dyDescent="0.15">
      <c r="A55" s="28"/>
      <c r="B55" s="140" t="s">
        <v>434</v>
      </c>
      <c r="C55" s="38">
        <v>1764714100</v>
      </c>
      <c r="D55" s="38">
        <v>1918645300</v>
      </c>
      <c r="E55" s="38">
        <v>1922809600</v>
      </c>
      <c r="F55" s="38">
        <v>2007396100</v>
      </c>
      <c r="G55" s="39">
        <v>2071626850</v>
      </c>
    </row>
    <row r="56" spans="1:14" ht="18" customHeight="1" x14ac:dyDescent="0.15">
      <c r="A56" s="28"/>
      <c r="B56" s="97" t="s">
        <v>16</v>
      </c>
      <c r="C56" s="38" t="s">
        <v>73</v>
      </c>
      <c r="D56" s="38" t="s">
        <v>73</v>
      </c>
      <c r="E56" s="38" t="s">
        <v>73</v>
      </c>
      <c r="F56" s="38" t="s">
        <v>73</v>
      </c>
      <c r="G56" s="39" t="s">
        <v>619</v>
      </c>
    </row>
    <row r="57" spans="1:14" ht="18" customHeight="1" x14ac:dyDescent="0.15">
      <c r="A57" s="28"/>
      <c r="B57" s="86" t="s">
        <v>24</v>
      </c>
      <c r="C57" s="38">
        <v>1593700000</v>
      </c>
      <c r="D57" s="38">
        <v>1726000000</v>
      </c>
      <c r="E57" s="38">
        <v>1737768000</v>
      </c>
      <c r="F57" s="38">
        <v>1822000000</v>
      </c>
      <c r="G57" s="39">
        <v>1824000000</v>
      </c>
    </row>
    <row r="58" spans="1:14" ht="18" customHeight="1" x14ac:dyDescent="0.15">
      <c r="A58" s="28"/>
      <c r="B58" s="86" t="s">
        <v>25</v>
      </c>
      <c r="C58" s="38">
        <v>67857543</v>
      </c>
      <c r="D58" s="38">
        <v>45057845</v>
      </c>
      <c r="E58" s="38">
        <v>49687454</v>
      </c>
      <c r="F58" s="38">
        <v>39935541</v>
      </c>
      <c r="G58" s="39">
        <v>48538639</v>
      </c>
    </row>
    <row r="59" spans="1:14" ht="18" customHeight="1" x14ac:dyDescent="0.15">
      <c r="A59" s="28"/>
      <c r="B59" s="86" t="s">
        <v>26</v>
      </c>
      <c r="C59" s="38">
        <v>87660784</v>
      </c>
      <c r="D59" s="38">
        <v>90464404</v>
      </c>
      <c r="E59" s="38">
        <v>120390360</v>
      </c>
      <c r="F59" s="38">
        <v>119165909</v>
      </c>
      <c r="G59" s="39">
        <v>130367718</v>
      </c>
    </row>
    <row r="60" spans="1:14" ht="18" customHeight="1" x14ac:dyDescent="0.15">
      <c r="A60" s="28"/>
      <c r="B60" s="94"/>
      <c r="C60" s="38"/>
      <c r="D60" s="38"/>
      <c r="E60" s="38"/>
      <c r="F60" s="38"/>
      <c r="G60" s="39"/>
      <c r="J60" s="28"/>
      <c r="K60" s="28"/>
      <c r="L60" s="28"/>
      <c r="M60" s="28"/>
    </row>
    <row r="61" spans="1:14" ht="18" customHeight="1" x14ac:dyDescent="0.15">
      <c r="A61" s="313" t="s">
        <v>110</v>
      </c>
      <c r="B61" s="314"/>
      <c r="C61" s="38">
        <v>3468874582</v>
      </c>
      <c r="D61" s="38">
        <v>3730480095</v>
      </c>
      <c r="E61" s="38">
        <v>3790719873</v>
      </c>
      <c r="F61" s="38">
        <v>3939958911</v>
      </c>
      <c r="G61" s="39">
        <v>4041163314</v>
      </c>
      <c r="H61" s="28"/>
      <c r="I61" s="28"/>
      <c r="J61" s="28"/>
      <c r="K61" s="28"/>
      <c r="L61" s="28"/>
      <c r="M61" s="28"/>
      <c r="N61" s="28"/>
    </row>
    <row r="62" spans="1:14" ht="18" customHeight="1" x14ac:dyDescent="0.15">
      <c r="A62" s="28"/>
      <c r="B62" s="86" t="s">
        <v>111</v>
      </c>
      <c r="C62" s="38">
        <v>8745904</v>
      </c>
      <c r="D62" s="38">
        <v>15202627</v>
      </c>
      <c r="E62" s="38">
        <v>9341323</v>
      </c>
      <c r="F62" s="38">
        <v>16800287</v>
      </c>
      <c r="G62" s="39">
        <v>10293191</v>
      </c>
      <c r="H62" s="28"/>
      <c r="I62" s="27"/>
      <c r="J62" s="29"/>
      <c r="K62" s="29"/>
      <c r="L62" s="29"/>
      <c r="M62" s="29"/>
      <c r="N62" s="30"/>
    </row>
    <row r="63" spans="1:14" ht="18" customHeight="1" x14ac:dyDescent="0.15">
      <c r="A63" s="28"/>
      <c r="B63" s="86" t="s">
        <v>130</v>
      </c>
      <c r="C63" s="38">
        <v>3250141063</v>
      </c>
      <c r="D63" s="38">
        <v>3514860192</v>
      </c>
      <c r="E63" s="38">
        <v>3567337764</v>
      </c>
      <c r="F63" s="38">
        <v>3728298547</v>
      </c>
      <c r="G63" s="39">
        <v>3825974592</v>
      </c>
    </row>
    <row r="64" spans="1:14" ht="18" customHeight="1" x14ac:dyDescent="0.15">
      <c r="A64" s="28"/>
      <c r="B64" s="86" t="s">
        <v>131</v>
      </c>
      <c r="C64" s="38">
        <v>100242115</v>
      </c>
      <c r="D64" s="38">
        <v>107328476</v>
      </c>
      <c r="E64" s="38">
        <v>113941186</v>
      </c>
      <c r="F64" s="38">
        <v>110370777</v>
      </c>
      <c r="G64" s="39">
        <v>116592831</v>
      </c>
    </row>
    <row r="65" spans="1:7" ht="18" customHeight="1" x14ac:dyDescent="0.15">
      <c r="A65" s="28"/>
      <c r="B65" s="86" t="s">
        <v>132</v>
      </c>
      <c r="C65" s="38">
        <v>48600000</v>
      </c>
      <c r="D65" s="38">
        <v>47150000</v>
      </c>
      <c r="E65" s="38">
        <v>49400000</v>
      </c>
      <c r="F65" s="38">
        <v>51650000</v>
      </c>
      <c r="G65" s="39">
        <v>54300000</v>
      </c>
    </row>
    <row r="66" spans="1:7" ht="18" customHeight="1" x14ac:dyDescent="0.15">
      <c r="A66" s="28"/>
      <c r="B66" s="86" t="s">
        <v>123</v>
      </c>
      <c r="C66" s="38">
        <v>61145500</v>
      </c>
      <c r="D66" s="38">
        <v>45938800</v>
      </c>
      <c r="E66" s="38">
        <v>50699600</v>
      </c>
      <c r="F66" s="38">
        <v>32839300</v>
      </c>
      <c r="G66" s="39">
        <v>34002700</v>
      </c>
    </row>
    <row r="67" spans="1:7" ht="18" customHeight="1" x14ac:dyDescent="0.15">
      <c r="A67" s="88"/>
      <c r="B67" s="89" t="s">
        <v>121</v>
      </c>
      <c r="C67" s="90" t="s">
        <v>73</v>
      </c>
      <c r="D67" s="90" t="s">
        <v>73</v>
      </c>
      <c r="E67" s="90" t="s">
        <v>73</v>
      </c>
      <c r="F67" s="90" t="s">
        <v>73</v>
      </c>
      <c r="G67" s="91" t="s">
        <v>619</v>
      </c>
    </row>
    <row r="68" spans="1:7" ht="18" customHeight="1" x14ac:dyDescent="0.15">
      <c r="G68" s="9" t="s">
        <v>124</v>
      </c>
    </row>
    <row r="69" spans="1:7" ht="14.25" customHeight="1" x14ac:dyDescent="0.15"/>
    <row r="70" spans="1:7" ht="14.25" customHeight="1" x14ac:dyDescent="0.15"/>
    <row r="71" spans="1:7" ht="14.25" customHeight="1" x14ac:dyDescent="0.15"/>
    <row r="72" spans="1:7" ht="14.25" customHeight="1" x14ac:dyDescent="0.15"/>
    <row r="73" spans="1:7" ht="14.25" customHeight="1" x14ac:dyDescent="0.15"/>
    <row r="74" spans="1:7" ht="9.9499999999999993" customHeight="1" x14ac:dyDescent="0.15"/>
    <row r="75" spans="1:7" ht="14.25" customHeight="1" x14ac:dyDescent="0.15"/>
    <row r="76" spans="1:7" ht="14.25" customHeight="1" x14ac:dyDescent="0.15"/>
    <row r="77" spans="1:7" ht="14.25" customHeight="1" x14ac:dyDescent="0.15"/>
    <row r="78" spans="1:7" ht="14.25" customHeight="1" x14ac:dyDescent="0.15"/>
    <row r="79" spans="1:7" ht="14.25" customHeight="1" x14ac:dyDescent="0.15"/>
    <row r="80" spans="1:7" ht="14.25" customHeight="1" x14ac:dyDescent="0.15"/>
    <row r="81" ht="14.25" customHeight="1" x14ac:dyDescent="0.15"/>
    <row r="82" ht="14.25" customHeight="1" x14ac:dyDescent="0.15"/>
    <row r="83" ht="14.25" customHeight="1" x14ac:dyDescent="0.15"/>
    <row r="84" ht="14.25" customHeight="1" x14ac:dyDescent="0.15"/>
    <row r="85" ht="14.25" customHeight="1" x14ac:dyDescent="0.15"/>
    <row r="86" ht="9.9499999999999993" customHeight="1" x14ac:dyDescent="0.15"/>
    <row r="87" ht="14.25" customHeight="1" x14ac:dyDescent="0.15"/>
    <row r="88" ht="14.25" customHeight="1" x14ac:dyDescent="0.15"/>
    <row r="89" ht="14.25" customHeight="1" x14ac:dyDescent="0.15"/>
    <row r="90" ht="14.25" customHeight="1" x14ac:dyDescent="0.15"/>
    <row r="93" ht="19.5" customHeight="1" x14ac:dyDescent="0.15"/>
    <row r="95" ht="19.899999999999999" customHeight="1" x14ac:dyDescent="0.15"/>
    <row r="96" ht="16.149999999999999" customHeight="1" x14ac:dyDescent="0.15"/>
    <row r="97" ht="16.149999999999999" customHeight="1" x14ac:dyDescent="0.15"/>
    <row r="98" ht="16.149999999999999" customHeight="1" x14ac:dyDescent="0.15"/>
    <row r="99" ht="16.149999999999999" customHeight="1" x14ac:dyDescent="0.15"/>
  </sheetData>
  <mergeCells count="18">
    <mergeCell ref="K26:M26"/>
    <mergeCell ref="D53:F53"/>
    <mergeCell ref="D5:F5"/>
    <mergeCell ref="D33:F33"/>
    <mergeCell ref="K5:M5"/>
    <mergeCell ref="H6:I6"/>
    <mergeCell ref="H18:I18"/>
    <mergeCell ref="H3:I3"/>
    <mergeCell ref="A54:B54"/>
    <mergeCell ref="A61:B61"/>
    <mergeCell ref="A6:B6"/>
    <mergeCell ref="A3:B3"/>
    <mergeCell ref="H27:I27"/>
    <mergeCell ref="H38:I38"/>
    <mergeCell ref="A20:B20"/>
    <mergeCell ref="A34:B34"/>
    <mergeCell ref="A42:B42"/>
    <mergeCell ref="A51:B51"/>
  </mergeCells>
  <phoneticPr fontId="29"/>
  <pageMargins left="0.78740157480314965" right="0.78740157480314965" top="0.98425196850393704" bottom="0.98425196850393704" header="0.51181102362204722" footer="0.51181102362204722"/>
  <pageSetup paperSize="9" firstPageNumber="214" pageOrder="overThenDown" orientation="portrait" useFirstPageNumber="1" r:id="rId1"/>
  <headerFooter differentOddEven="1">
    <oddHeader>&amp;L&amp;"ＭＳ 明朝,標準"&amp;10&amp;P　行財政</oddHeader>
    <evenHeader>&amp;R&amp;"ＭＳ 明朝,標準"&amp;10行財政　&amp;P</even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2"/>
  <sheetViews>
    <sheetView showGridLines="0" view="pageBreakPreview" zoomScale="90" zoomScaleNormal="90" zoomScaleSheetLayoutView="90" workbookViewId="0">
      <selection activeCell="B16" sqref="B16"/>
    </sheetView>
  </sheetViews>
  <sheetFormatPr defaultRowHeight="13.5" x14ac:dyDescent="0.15"/>
  <cols>
    <col min="1" max="1" width="14.625" style="13" customWidth="1"/>
    <col min="2" max="7" width="12" style="13" customWidth="1"/>
    <col min="8" max="16" width="9.625" style="13" customWidth="1"/>
    <col min="17" max="17" width="10.875" style="13" customWidth="1"/>
    <col min="18" max="16384" width="9" style="13"/>
  </cols>
  <sheetData>
    <row r="1" spans="1:16" ht="18.75" customHeight="1" x14ac:dyDescent="0.15">
      <c r="A1" s="294" t="s">
        <v>552</v>
      </c>
      <c r="B1" s="294"/>
      <c r="C1" s="294"/>
      <c r="D1" s="294"/>
      <c r="E1" s="294"/>
      <c r="F1" s="294"/>
      <c r="G1" s="294"/>
      <c r="H1" s="293" t="s">
        <v>330</v>
      </c>
      <c r="I1" s="293"/>
      <c r="J1" s="293"/>
      <c r="K1" s="293"/>
      <c r="L1" s="293"/>
      <c r="M1" s="293"/>
      <c r="N1" s="293"/>
      <c r="O1" s="293"/>
      <c r="P1" s="293"/>
    </row>
    <row r="2" spans="1:16" ht="18.75" customHeight="1" x14ac:dyDescent="0.15">
      <c r="B2" s="2"/>
      <c r="P2" s="17" t="s">
        <v>144</v>
      </c>
    </row>
    <row r="3" spans="1:16" ht="18.75" customHeight="1" x14ac:dyDescent="0.15">
      <c r="A3" s="281" t="s">
        <v>1</v>
      </c>
      <c r="B3" s="283" t="s">
        <v>133</v>
      </c>
      <c r="C3" s="284"/>
      <c r="D3" s="284"/>
      <c r="E3" s="283" t="s">
        <v>134</v>
      </c>
      <c r="F3" s="283"/>
      <c r="G3" s="318"/>
      <c r="H3" s="281" t="s">
        <v>145</v>
      </c>
      <c r="I3" s="283"/>
      <c r="J3" s="283"/>
      <c r="K3" s="283"/>
      <c r="L3" s="283"/>
      <c r="M3" s="283"/>
      <c r="N3" s="283" t="s">
        <v>146</v>
      </c>
      <c r="O3" s="283"/>
      <c r="P3" s="318"/>
    </row>
    <row r="4" spans="1:16" ht="18.75" customHeight="1" x14ac:dyDescent="0.15">
      <c r="A4" s="282"/>
      <c r="B4" s="284"/>
      <c r="C4" s="284"/>
      <c r="D4" s="284"/>
      <c r="E4" s="283" t="s">
        <v>135</v>
      </c>
      <c r="F4" s="283"/>
      <c r="G4" s="283"/>
      <c r="H4" s="283" t="s">
        <v>316</v>
      </c>
      <c r="I4" s="283"/>
      <c r="J4" s="283"/>
      <c r="K4" s="283" t="s">
        <v>147</v>
      </c>
      <c r="L4" s="284"/>
      <c r="M4" s="284"/>
      <c r="N4" s="283"/>
      <c r="O4" s="283"/>
      <c r="P4" s="318"/>
    </row>
    <row r="5" spans="1:16" ht="18.75" customHeight="1" x14ac:dyDescent="0.15">
      <c r="A5" s="282"/>
      <c r="B5" s="49" t="s">
        <v>136</v>
      </c>
      <c r="C5" s="49" t="s">
        <v>137</v>
      </c>
      <c r="D5" s="49" t="s">
        <v>138</v>
      </c>
      <c r="E5" s="49" t="s">
        <v>136</v>
      </c>
      <c r="F5" s="49" t="s">
        <v>137</v>
      </c>
      <c r="G5" s="49" t="s">
        <v>138</v>
      </c>
      <c r="H5" s="49" t="s">
        <v>331</v>
      </c>
      <c r="I5" s="49" t="s">
        <v>137</v>
      </c>
      <c r="J5" s="49" t="s">
        <v>138</v>
      </c>
      <c r="K5" s="49" t="s">
        <v>331</v>
      </c>
      <c r="L5" s="49" t="s">
        <v>137</v>
      </c>
      <c r="M5" s="49" t="s">
        <v>138</v>
      </c>
      <c r="N5" s="49" t="s">
        <v>331</v>
      </c>
      <c r="O5" s="49" t="s">
        <v>137</v>
      </c>
      <c r="P5" s="50" t="s">
        <v>138</v>
      </c>
    </row>
    <row r="6" spans="1:16" ht="18.75" customHeight="1" x14ac:dyDescent="0.15">
      <c r="A6" s="6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s="144" customFormat="1" ht="18.75" customHeight="1" x14ac:dyDescent="0.15">
      <c r="A7" s="52" t="s">
        <v>493</v>
      </c>
      <c r="B7" s="247">
        <v>1212257</v>
      </c>
      <c r="C7" s="247">
        <v>907262</v>
      </c>
      <c r="D7" s="247">
        <v>304995</v>
      </c>
      <c r="E7" s="247">
        <v>1183065</v>
      </c>
      <c r="F7" s="247">
        <v>878070</v>
      </c>
      <c r="G7" s="247">
        <v>304995</v>
      </c>
      <c r="H7" s="247">
        <v>76736</v>
      </c>
      <c r="I7" s="247">
        <v>49069</v>
      </c>
      <c r="J7" s="247">
        <v>27667</v>
      </c>
      <c r="K7" s="247">
        <v>1106328</v>
      </c>
      <c r="L7" s="247">
        <v>829000</v>
      </c>
      <c r="M7" s="247">
        <v>277328</v>
      </c>
      <c r="N7" s="247">
        <v>29192</v>
      </c>
      <c r="O7" s="247">
        <v>29192</v>
      </c>
      <c r="P7" s="247" t="s">
        <v>8</v>
      </c>
    </row>
    <row r="8" spans="1:16" s="144" customFormat="1" ht="18.75" customHeight="1" x14ac:dyDescent="0.15">
      <c r="A8" s="53" t="s">
        <v>468</v>
      </c>
      <c r="B8" s="247">
        <v>1215723</v>
      </c>
      <c r="C8" s="247">
        <v>910544</v>
      </c>
      <c r="D8" s="247">
        <v>305179</v>
      </c>
      <c r="E8" s="247">
        <v>1186081</v>
      </c>
      <c r="F8" s="247">
        <v>880902</v>
      </c>
      <c r="G8" s="247">
        <v>305179</v>
      </c>
      <c r="H8" s="247">
        <v>76643</v>
      </c>
      <c r="I8" s="247">
        <v>48976</v>
      </c>
      <c r="J8" s="247">
        <v>27667</v>
      </c>
      <c r="K8" s="247">
        <v>1109438</v>
      </c>
      <c r="L8" s="247">
        <v>831927</v>
      </c>
      <c r="M8" s="247">
        <v>277511</v>
      </c>
      <c r="N8" s="247">
        <v>29642</v>
      </c>
      <c r="O8" s="247">
        <v>29642</v>
      </c>
      <c r="P8" s="247" t="s">
        <v>8</v>
      </c>
    </row>
    <row r="9" spans="1:16" s="144" customFormat="1" ht="18.75" customHeight="1" x14ac:dyDescent="0.15">
      <c r="A9" s="53" t="s">
        <v>469</v>
      </c>
      <c r="B9" s="247">
        <v>1221855</v>
      </c>
      <c r="C9" s="247">
        <v>914554</v>
      </c>
      <c r="D9" s="247">
        <v>307301</v>
      </c>
      <c r="E9" s="247">
        <v>1192032</v>
      </c>
      <c r="F9" s="247">
        <v>884731</v>
      </c>
      <c r="G9" s="247">
        <v>307301</v>
      </c>
      <c r="H9" s="247">
        <v>76643</v>
      </c>
      <c r="I9" s="247">
        <v>48976</v>
      </c>
      <c r="J9" s="247">
        <v>27667</v>
      </c>
      <c r="K9" s="247">
        <v>1115389</v>
      </c>
      <c r="L9" s="247">
        <v>835755</v>
      </c>
      <c r="M9" s="247">
        <v>279634</v>
      </c>
      <c r="N9" s="247">
        <v>29823</v>
      </c>
      <c r="O9" s="247">
        <v>29823</v>
      </c>
      <c r="P9" s="247" t="s">
        <v>8</v>
      </c>
    </row>
    <row r="10" spans="1:16" s="144" customFormat="1" ht="18.75" customHeight="1" x14ac:dyDescent="0.15">
      <c r="A10" s="53" t="s">
        <v>465</v>
      </c>
      <c r="B10" s="247">
        <v>1234954</v>
      </c>
      <c r="C10" s="247">
        <v>927612</v>
      </c>
      <c r="D10" s="247">
        <v>307342</v>
      </c>
      <c r="E10" s="247">
        <v>1204375</v>
      </c>
      <c r="F10" s="247">
        <v>897033</v>
      </c>
      <c r="G10" s="247">
        <v>307342</v>
      </c>
      <c r="H10" s="247">
        <v>76843</v>
      </c>
      <c r="I10" s="247">
        <v>49176</v>
      </c>
      <c r="J10" s="247">
        <v>27667</v>
      </c>
      <c r="K10" s="247">
        <v>1127532</v>
      </c>
      <c r="L10" s="247">
        <v>847858</v>
      </c>
      <c r="M10" s="247">
        <v>279674</v>
      </c>
      <c r="N10" s="247">
        <v>30579</v>
      </c>
      <c r="O10" s="247">
        <v>30579</v>
      </c>
      <c r="P10" s="247" t="s">
        <v>8</v>
      </c>
    </row>
    <row r="11" spans="1:16" s="144" customFormat="1" ht="18.75" customHeight="1" x14ac:dyDescent="0.15">
      <c r="A11" s="53" t="s">
        <v>460</v>
      </c>
      <c r="B11" s="247">
        <v>1235387</v>
      </c>
      <c r="C11" s="247">
        <v>926954</v>
      </c>
      <c r="D11" s="247">
        <v>308433</v>
      </c>
      <c r="E11" s="247">
        <v>1208079</v>
      </c>
      <c r="F11" s="247">
        <v>899646</v>
      </c>
      <c r="G11" s="247">
        <v>308433</v>
      </c>
      <c r="H11" s="247">
        <v>76967</v>
      </c>
      <c r="I11" s="247">
        <v>49176</v>
      </c>
      <c r="J11" s="247">
        <v>27791</v>
      </c>
      <c r="K11" s="247">
        <v>1131112</v>
      </c>
      <c r="L11" s="247">
        <v>850470</v>
      </c>
      <c r="M11" s="247">
        <v>280642</v>
      </c>
      <c r="N11" s="247">
        <v>27308</v>
      </c>
      <c r="O11" s="247">
        <v>27308</v>
      </c>
      <c r="P11" s="247" t="s">
        <v>8</v>
      </c>
    </row>
    <row r="12" spans="1:16" s="144" customFormat="1" ht="18.75" customHeight="1" x14ac:dyDescent="0.15">
      <c r="A12" s="53" t="s">
        <v>494</v>
      </c>
      <c r="B12" s="247">
        <v>1260062</v>
      </c>
      <c r="C12" s="247">
        <v>951459</v>
      </c>
      <c r="D12" s="247">
        <v>308603</v>
      </c>
      <c r="E12" s="247">
        <v>1233308</v>
      </c>
      <c r="F12" s="247">
        <v>924705</v>
      </c>
      <c r="G12" s="247">
        <v>308603</v>
      </c>
      <c r="H12" s="247">
        <v>76845</v>
      </c>
      <c r="I12" s="247">
        <v>49099</v>
      </c>
      <c r="J12" s="247">
        <v>27746</v>
      </c>
      <c r="K12" s="247">
        <v>1156463</v>
      </c>
      <c r="L12" s="247">
        <v>875606</v>
      </c>
      <c r="M12" s="247">
        <v>280857</v>
      </c>
      <c r="N12" s="247">
        <v>26754</v>
      </c>
      <c r="O12" s="247">
        <v>26754</v>
      </c>
      <c r="P12" s="247" t="s">
        <v>8</v>
      </c>
    </row>
    <row r="13" spans="1:16" s="144" customFormat="1" ht="18.75" customHeight="1" x14ac:dyDescent="0.15">
      <c r="A13" s="53" t="s">
        <v>462</v>
      </c>
      <c r="B13" s="248">
        <v>1267839</v>
      </c>
      <c r="C13" s="246">
        <v>957005</v>
      </c>
      <c r="D13" s="246">
        <v>310834</v>
      </c>
      <c r="E13" s="246">
        <v>1241346</v>
      </c>
      <c r="F13" s="246">
        <v>930512</v>
      </c>
      <c r="G13" s="246">
        <v>310834</v>
      </c>
      <c r="H13" s="246">
        <v>76845</v>
      </c>
      <c r="I13" s="246">
        <v>49099</v>
      </c>
      <c r="J13" s="246">
        <v>27746</v>
      </c>
      <c r="K13" s="246">
        <v>1164501</v>
      </c>
      <c r="L13" s="246">
        <v>881413</v>
      </c>
      <c r="M13" s="246">
        <v>283088</v>
      </c>
      <c r="N13" s="246">
        <v>26493</v>
      </c>
      <c r="O13" s="246">
        <v>26493</v>
      </c>
      <c r="P13" s="246" t="s">
        <v>8</v>
      </c>
    </row>
    <row r="14" spans="1:16" s="144" customFormat="1" ht="18.75" customHeight="1" x14ac:dyDescent="0.15">
      <c r="A14" s="53" t="s">
        <v>463</v>
      </c>
      <c r="B14" s="248">
        <v>1268518</v>
      </c>
      <c r="C14" s="246">
        <v>958386</v>
      </c>
      <c r="D14" s="246">
        <v>310132</v>
      </c>
      <c r="E14" s="246">
        <v>1242240</v>
      </c>
      <c r="F14" s="246">
        <v>932108</v>
      </c>
      <c r="G14" s="246">
        <v>310132</v>
      </c>
      <c r="H14" s="246">
        <v>76845</v>
      </c>
      <c r="I14" s="246">
        <v>49099</v>
      </c>
      <c r="J14" s="246">
        <v>27746</v>
      </c>
      <c r="K14" s="246">
        <v>1165396</v>
      </c>
      <c r="L14" s="246">
        <v>883009</v>
      </c>
      <c r="M14" s="246">
        <v>282387</v>
      </c>
      <c r="N14" s="246">
        <v>26278</v>
      </c>
      <c r="O14" s="246">
        <v>26278</v>
      </c>
      <c r="P14" s="246" t="s">
        <v>8</v>
      </c>
    </row>
    <row r="15" spans="1:16" s="144" customFormat="1" ht="18.75" customHeight="1" x14ac:dyDescent="0.15">
      <c r="A15" s="53" t="s">
        <v>496</v>
      </c>
      <c r="B15" s="248">
        <v>1270092</v>
      </c>
      <c r="C15" s="246">
        <v>961578</v>
      </c>
      <c r="D15" s="246">
        <v>308514</v>
      </c>
      <c r="E15" s="246">
        <v>1241633</v>
      </c>
      <c r="F15" s="246">
        <v>933350</v>
      </c>
      <c r="G15" s="246">
        <v>308283</v>
      </c>
      <c r="H15" s="246">
        <v>78994</v>
      </c>
      <c r="I15" s="246">
        <v>50569</v>
      </c>
      <c r="J15" s="246">
        <v>28425</v>
      </c>
      <c r="K15" s="246">
        <v>1162640</v>
      </c>
      <c r="L15" s="246">
        <v>882781</v>
      </c>
      <c r="M15" s="246">
        <v>279859</v>
      </c>
      <c r="N15" s="246">
        <v>28459</v>
      </c>
      <c r="O15" s="246">
        <v>28228</v>
      </c>
      <c r="P15" s="246">
        <v>231</v>
      </c>
    </row>
    <row r="16" spans="1:16" s="152" customFormat="1" ht="18.75" customHeight="1" x14ac:dyDescent="0.15">
      <c r="A16" s="54" t="s">
        <v>529</v>
      </c>
      <c r="B16" s="170">
        <v>1276152</v>
      </c>
      <c r="C16" s="171">
        <v>967564</v>
      </c>
      <c r="D16" s="171">
        <v>309750</v>
      </c>
      <c r="E16" s="171">
        <v>1243102</v>
      </c>
      <c r="F16" s="171">
        <v>935678</v>
      </c>
      <c r="G16" s="171">
        <v>307424</v>
      </c>
      <c r="H16" s="171">
        <v>74367</v>
      </c>
      <c r="I16" s="171">
        <v>46874</v>
      </c>
      <c r="J16" s="171">
        <v>27493</v>
      </c>
      <c r="K16" s="171">
        <v>1168735</v>
      </c>
      <c r="L16" s="171">
        <v>888803</v>
      </c>
      <c r="M16" s="171">
        <v>279932</v>
      </c>
      <c r="N16" s="171">
        <v>33050</v>
      </c>
      <c r="O16" s="171">
        <v>31887</v>
      </c>
      <c r="P16" s="171">
        <v>1163</v>
      </c>
    </row>
    <row r="17" spans="1:16" ht="18.75" customHeight="1" x14ac:dyDescent="0.15">
      <c r="A17" s="66"/>
      <c r="B17" s="67"/>
      <c r="C17" s="68"/>
      <c r="D17" s="68"/>
      <c r="E17" s="68"/>
      <c r="F17" s="68"/>
      <c r="G17" s="68"/>
      <c r="H17" s="68"/>
      <c r="I17" s="68"/>
      <c r="J17" s="68"/>
      <c r="K17" s="68"/>
      <c r="L17" s="68"/>
      <c r="M17" s="68"/>
      <c r="N17" s="68"/>
      <c r="O17" s="68"/>
      <c r="P17" s="68"/>
    </row>
    <row r="18" spans="1:16" ht="18.75" customHeight="1" x14ac:dyDescent="0.15">
      <c r="B18" s="2"/>
      <c r="N18" s="196"/>
      <c r="O18" s="196"/>
      <c r="P18" s="17" t="s">
        <v>143</v>
      </c>
    </row>
    <row r="19" spans="1:16" ht="18.75" customHeight="1" x14ac:dyDescent="0.15">
      <c r="B19" s="2"/>
      <c r="J19" s="2"/>
    </row>
    <row r="20" spans="1:16" ht="18.75" customHeight="1" x14ac:dyDescent="0.15">
      <c r="A20" s="320" t="s">
        <v>553</v>
      </c>
      <c r="B20" s="320"/>
      <c r="C20" s="320"/>
      <c r="D20" s="320"/>
      <c r="E20" s="320"/>
      <c r="F20" s="320"/>
      <c r="G20" s="320"/>
    </row>
    <row r="21" spans="1:16" ht="18.75" customHeight="1" x14ac:dyDescent="0.15">
      <c r="G21" s="17" t="s">
        <v>18</v>
      </c>
    </row>
    <row r="22" spans="1:16" ht="18.75" customHeight="1" x14ac:dyDescent="0.15">
      <c r="A22" s="281" t="s">
        <v>1</v>
      </c>
      <c r="B22" s="283" t="s">
        <v>139</v>
      </c>
      <c r="C22" s="283" t="s">
        <v>140</v>
      </c>
      <c r="D22" s="61" t="s">
        <v>141</v>
      </c>
      <c r="E22" s="283" t="s">
        <v>313</v>
      </c>
      <c r="F22" s="283" t="s">
        <v>315</v>
      </c>
      <c r="G22" s="318"/>
    </row>
    <row r="23" spans="1:16" ht="18.75" customHeight="1" x14ac:dyDescent="0.15">
      <c r="A23" s="282"/>
      <c r="B23" s="284"/>
      <c r="C23" s="284"/>
      <c r="D23" s="73" t="s">
        <v>314</v>
      </c>
      <c r="E23" s="284"/>
      <c r="F23" s="132" t="s">
        <v>435</v>
      </c>
      <c r="G23" s="50" t="s">
        <v>142</v>
      </c>
    </row>
    <row r="24" spans="1:16" ht="18.75" customHeight="1" x14ac:dyDescent="0.15">
      <c r="A24" s="65"/>
      <c r="B24" s="6"/>
      <c r="C24" s="6"/>
      <c r="D24" s="6"/>
      <c r="E24" s="6"/>
      <c r="F24" s="6"/>
      <c r="G24" s="6"/>
    </row>
    <row r="25" spans="1:16" s="144" customFormat="1" ht="22.35" customHeight="1" x14ac:dyDescent="0.15">
      <c r="A25" s="52" t="s">
        <v>493</v>
      </c>
      <c r="B25" s="247">
        <v>1407</v>
      </c>
      <c r="C25" s="247">
        <v>1000</v>
      </c>
      <c r="D25" s="247">
        <v>526019</v>
      </c>
      <c r="E25" s="247">
        <v>1483534</v>
      </c>
      <c r="F25" s="247">
        <v>16</v>
      </c>
      <c r="G25" s="247">
        <v>11210148</v>
      </c>
    </row>
    <row r="26" spans="1:16" s="144" customFormat="1" ht="22.35" customHeight="1" x14ac:dyDescent="0.15">
      <c r="A26" s="53" t="s">
        <v>468</v>
      </c>
      <c r="B26" s="247">
        <v>1198</v>
      </c>
      <c r="C26" s="247">
        <v>1000</v>
      </c>
      <c r="D26" s="247">
        <v>526019</v>
      </c>
      <c r="E26" s="247">
        <v>1460941</v>
      </c>
      <c r="F26" s="247">
        <v>18</v>
      </c>
      <c r="G26" s="247">
        <v>10185913</v>
      </c>
    </row>
    <row r="27" spans="1:16" s="144" customFormat="1" ht="22.35" customHeight="1" x14ac:dyDescent="0.15">
      <c r="A27" s="53" t="s">
        <v>469</v>
      </c>
      <c r="B27" s="247">
        <v>1199</v>
      </c>
      <c r="C27" s="247">
        <v>1000</v>
      </c>
      <c r="D27" s="247">
        <v>526019</v>
      </c>
      <c r="E27" s="247">
        <v>1356808</v>
      </c>
      <c r="F27" s="247">
        <v>18</v>
      </c>
      <c r="G27" s="247">
        <v>9635474</v>
      </c>
    </row>
    <row r="28" spans="1:16" s="144" customFormat="1" ht="22.35" customHeight="1" x14ac:dyDescent="0.15">
      <c r="A28" s="53" t="s">
        <v>465</v>
      </c>
      <c r="B28" s="247">
        <v>1199</v>
      </c>
      <c r="C28" s="247">
        <v>1000</v>
      </c>
      <c r="D28" s="247">
        <v>526019</v>
      </c>
      <c r="E28" s="247">
        <v>1349861</v>
      </c>
      <c r="F28" s="247">
        <v>18</v>
      </c>
      <c r="G28" s="247">
        <v>8330872</v>
      </c>
    </row>
    <row r="29" spans="1:16" s="144" customFormat="1" ht="22.35" customHeight="1" x14ac:dyDescent="0.15">
      <c r="A29" s="53" t="s">
        <v>460</v>
      </c>
      <c r="B29" s="247">
        <v>1202</v>
      </c>
      <c r="C29" s="247">
        <v>1000</v>
      </c>
      <c r="D29" s="247">
        <v>526019</v>
      </c>
      <c r="E29" s="247">
        <v>1399082</v>
      </c>
      <c r="F29" s="247">
        <v>17</v>
      </c>
      <c r="G29" s="247">
        <v>8314295</v>
      </c>
    </row>
    <row r="30" spans="1:16" s="144" customFormat="1" ht="22.35" customHeight="1" x14ac:dyDescent="0.15">
      <c r="A30" s="53" t="s">
        <v>494</v>
      </c>
      <c r="B30" s="247">
        <v>1202</v>
      </c>
      <c r="C30" s="247">
        <v>1000</v>
      </c>
      <c r="D30" s="247">
        <v>526019</v>
      </c>
      <c r="E30" s="247">
        <v>1399242</v>
      </c>
      <c r="F30" s="247">
        <v>17</v>
      </c>
      <c r="G30" s="247">
        <v>9358445</v>
      </c>
    </row>
    <row r="31" spans="1:16" s="144" customFormat="1" ht="22.35" customHeight="1" x14ac:dyDescent="0.15">
      <c r="A31" s="53" t="s">
        <v>462</v>
      </c>
      <c r="B31" s="248">
        <v>1202</v>
      </c>
      <c r="C31" s="246">
        <v>1000</v>
      </c>
      <c r="D31" s="246">
        <v>526019</v>
      </c>
      <c r="E31" s="246">
        <v>1415479</v>
      </c>
      <c r="F31" s="246">
        <v>17</v>
      </c>
      <c r="G31" s="246">
        <v>10643622</v>
      </c>
    </row>
    <row r="32" spans="1:16" s="144" customFormat="1" ht="22.35" customHeight="1" x14ac:dyDescent="0.15">
      <c r="A32" s="53" t="s">
        <v>463</v>
      </c>
      <c r="B32" s="248">
        <v>1202</v>
      </c>
      <c r="C32" s="246">
        <v>1000</v>
      </c>
      <c r="D32" s="246">
        <v>526019</v>
      </c>
      <c r="E32" s="246">
        <v>1478842</v>
      </c>
      <c r="F32" s="246">
        <v>16</v>
      </c>
      <c r="G32" s="246">
        <v>11347023</v>
      </c>
    </row>
    <row r="33" spans="1:7" s="144" customFormat="1" ht="22.35" customHeight="1" x14ac:dyDescent="0.15">
      <c r="A33" s="53" t="s">
        <v>496</v>
      </c>
      <c r="B33" s="248">
        <v>1202</v>
      </c>
      <c r="C33" s="246">
        <v>1000</v>
      </c>
      <c r="D33" s="246">
        <v>526019</v>
      </c>
      <c r="E33" s="246">
        <v>1529790</v>
      </c>
      <c r="F33" s="246">
        <v>17</v>
      </c>
      <c r="G33" s="246">
        <v>10932095</v>
      </c>
    </row>
    <row r="34" spans="1:7" s="152" customFormat="1" ht="22.35" customHeight="1" x14ac:dyDescent="0.15">
      <c r="A34" s="54" t="s">
        <v>529</v>
      </c>
      <c r="B34" s="170">
        <v>1202</v>
      </c>
      <c r="C34" s="171">
        <v>1000</v>
      </c>
      <c r="D34" s="171">
        <v>526019</v>
      </c>
      <c r="E34" s="171">
        <v>1599430</v>
      </c>
      <c r="F34" s="199">
        <v>17</v>
      </c>
      <c r="G34" s="171">
        <v>12329366</v>
      </c>
    </row>
    <row r="35" spans="1:7" ht="5.65" customHeight="1" x14ac:dyDescent="0.15">
      <c r="A35" s="66"/>
      <c r="B35" s="67"/>
      <c r="C35" s="68"/>
      <c r="D35" s="68"/>
      <c r="E35" s="68"/>
      <c r="F35" s="68"/>
      <c r="G35" s="68"/>
    </row>
    <row r="36" spans="1:7" x14ac:dyDescent="0.15">
      <c r="D36" s="32"/>
      <c r="E36" s="319" t="s">
        <v>517</v>
      </c>
      <c r="F36" s="319"/>
      <c r="G36" s="319"/>
    </row>
    <row r="38" spans="1:7" ht="14.25" customHeight="1" x14ac:dyDescent="0.15"/>
    <row r="39" spans="1:7" ht="17.25" customHeight="1" x14ac:dyDescent="0.15"/>
    <row r="40" spans="1:7" x14ac:dyDescent="0.15">
      <c r="B40" s="2"/>
    </row>
    <row r="41" spans="1:7" x14ac:dyDescent="0.15">
      <c r="B41" s="2"/>
    </row>
    <row r="42" spans="1:7" x14ac:dyDescent="0.15">
      <c r="B42" s="2"/>
    </row>
  </sheetData>
  <mergeCells count="17">
    <mergeCell ref="E36:G36"/>
    <mergeCell ref="F22:G22"/>
    <mergeCell ref="A3:A5"/>
    <mergeCell ref="B3:D4"/>
    <mergeCell ref="A22:A23"/>
    <mergeCell ref="B22:B23"/>
    <mergeCell ref="C22:C23"/>
    <mergeCell ref="E22:E23"/>
    <mergeCell ref="A20:G20"/>
    <mergeCell ref="H1:P1"/>
    <mergeCell ref="N3:P4"/>
    <mergeCell ref="E4:G4"/>
    <mergeCell ref="H4:J4"/>
    <mergeCell ref="E3:G3"/>
    <mergeCell ref="H3:M3"/>
    <mergeCell ref="A1:G1"/>
    <mergeCell ref="K4:M4"/>
  </mergeCells>
  <phoneticPr fontId="29"/>
  <pageMargins left="0.78740157480314965" right="0.78740157480314965" top="0.98425196850393704" bottom="0.98425196850393704" header="0.51181102362204722" footer="0.51181102362204722"/>
  <pageSetup paperSize="9" firstPageNumber="218" orientation="portrait" useFirstPageNumber="1" r:id="rId1"/>
  <headerFooter differentOddEven="1">
    <oddHeader>&amp;L&amp;"ＭＳ 明朝,標準"&amp;10&amp;P　行財政</oddHeader>
    <evenHeader>&amp;R&amp;"ＭＳ 明朝,標準"&amp;10行財政　&amp;P</even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4"/>
  <sheetViews>
    <sheetView showGridLines="0" view="pageBreakPreview" zoomScale="90" zoomScaleNormal="90" zoomScaleSheetLayoutView="90" workbookViewId="0">
      <selection activeCell="M20" sqref="M20"/>
    </sheetView>
  </sheetViews>
  <sheetFormatPr defaultRowHeight="13.5" x14ac:dyDescent="0.15"/>
  <cols>
    <col min="1" max="1" width="18.875" style="13" customWidth="1"/>
    <col min="2" max="2" width="11.375" style="13" customWidth="1"/>
    <col min="3" max="3" width="13.125" style="13" customWidth="1"/>
    <col min="4" max="4" width="9.625" style="13" customWidth="1"/>
    <col min="5" max="5" width="11.375" style="13" customWidth="1"/>
    <col min="6" max="6" width="13.125" style="13" customWidth="1"/>
    <col min="7" max="7" width="9.625" style="13" customWidth="1"/>
    <col min="8" max="8" width="12.125" style="13" customWidth="1"/>
    <col min="9" max="9" width="14.625" style="13" customWidth="1"/>
    <col min="10" max="10" width="10.125" style="13" customWidth="1"/>
    <col min="11" max="11" width="12.125" style="13" customWidth="1"/>
    <col min="12" max="12" width="14.625" style="13" customWidth="1"/>
    <col min="13" max="13" width="12.375" style="13" customWidth="1"/>
    <col min="14" max="14" width="10.625" style="13" customWidth="1"/>
    <col min="15" max="16" width="9.625" style="13" customWidth="1"/>
    <col min="17" max="17" width="10.875" style="13" customWidth="1"/>
    <col min="18" max="16384" width="9" style="13"/>
  </cols>
  <sheetData>
    <row r="1" spans="1:14" ht="19.5" customHeight="1" x14ac:dyDescent="0.15">
      <c r="A1" s="294" t="s">
        <v>554</v>
      </c>
      <c r="B1" s="294"/>
      <c r="C1" s="294"/>
      <c r="D1" s="294"/>
      <c r="E1" s="294"/>
      <c r="F1" s="294"/>
      <c r="G1" s="294"/>
      <c r="H1" s="293" t="s">
        <v>320</v>
      </c>
      <c r="I1" s="293"/>
      <c r="J1" s="293"/>
      <c r="K1" s="293"/>
      <c r="L1" s="293"/>
      <c r="M1" s="293"/>
      <c r="N1" s="293"/>
    </row>
    <row r="2" spans="1:14" x14ac:dyDescent="0.15">
      <c r="B2" s="2"/>
      <c r="N2" s="17" t="s">
        <v>609</v>
      </c>
    </row>
    <row r="3" spans="1:14" ht="19.899999999999999" customHeight="1" x14ac:dyDescent="0.15">
      <c r="A3" s="100" t="s">
        <v>436</v>
      </c>
      <c r="B3" s="283" t="s">
        <v>148</v>
      </c>
      <c r="C3" s="284"/>
      <c r="D3" s="284"/>
      <c r="E3" s="283" t="s">
        <v>149</v>
      </c>
      <c r="F3" s="283"/>
      <c r="G3" s="283"/>
      <c r="H3" s="283" t="s">
        <v>154</v>
      </c>
      <c r="I3" s="284"/>
      <c r="J3" s="284"/>
      <c r="K3" s="283" t="s">
        <v>155</v>
      </c>
      <c r="L3" s="283"/>
      <c r="M3" s="283"/>
      <c r="N3" s="318"/>
    </row>
    <row r="4" spans="1:14" ht="26.25" customHeight="1" x14ac:dyDescent="0.15">
      <c r="A4" s="136" t="s">
        <v>437</v>
      </c>
      <c r="B4" s="98" t="s">
        <v>150</v>
      </c>
      <c r="C4" s="49" t="s">
        <v>151</v>
      </c>
      <c r="D4" s="49" t="s">
        <v>152</v>
      </c>
      <c r="E4" s="98" t="s">
        <v>150</v>
      </c>
      <c r="F4" s="49" t="s">
        <v>151</v>
      </c>
      <c r="G4" s="49" t="s">
        <v>152</v>
      </c>
      <c r="H4" s="98" t="s">
        <v>150</v>
      </c>
      <c r="I4" s="49" t="s">
        <v>151</v>
      </c>
      <c r="J4" s="49" t="s">
        <v>152</v>
      </c>
      <c r="K4" s="98" t="s">
        <v>150</v>
      </c>
      <c r="L4" s="49" t="s">
        <v>151</v>
      </c>
      <c r="M4" s="99" t="s">
        <v>319</v>
      </c>
      <c r="N4" s="50" t="s">
        <v>152</v>
      </c>
    </row>
    <row r="5" spans="1:14" ht="20.65" customHeight="1" x14ac:dyDescent="0.15">
      <c r="A5" s="51"/>
      <c r="B5" s="3"/>
      <c r="C5" s="3"/>
      <c r="D5" s="9" t="s">
        <v>153</v>
      </c>
      <c r="E5" s="3"/>
      <c r="F5" s="3"/>
      <c r="G5" s="9" t="s">
        <v>153</v>
      </c>
      <c r="H5" s="9"/>
      <c r="I5" s="9"/>
      <c r="J5" s="9" t="s">
        <v>153</v>
      </c>
      <c r="K5" s="9"/>
      <c r="L5" s="9"/>
      <c r="M5" s="9"/>
      <c r="N5" s="9" t="s">
        <v>153</v>
      </c>
    </row>
    <row r="6" spans="1:14" ht="20.65" customHeight="1" x14ac:dyDescent="0.15">
      <c r="A6" s="76" t="s">
        <v>317</v>
      </c>
      <c r="B6" s="266">
        <v>72148</v>
      </c>
      <c r="C6" s="266">
        <v>277851441</v>
      </c>
      <c r="D6" s="267">
        <v>100</v>
      </c>
      <c r="E6" s="266">
        <v>3513</v>
      </c>
      <c r="F6" s="266">
        <v>12834951</v>
      </c>
      <c r="G6" s="267">
        <v>100</v>
      </c>
      <c r="H6" s="266">
        <v>13585</v>
      </c>
      <c r="I6" s="266">
        <v>34496378</v>
      </c>
      <c r="J6" s="267">
        <v>100.00000000000001</v>
      </c>
      <c r="K6" s="266">
        <v>89246</v>
      </c>
      <c r="L6" s="266">
        <v>325182770</v>
      </c>
      <c r="M6" s="266">
        <v>3643.6677274051499</v>
      </c>
      <c r="N6" s="267">
        <v>100</v>
      </c>
    </row>
    <row r="7" spans="1:14" ht="20.65" customHeight="1" x14ac:dyDescent="0.15">
      <c r="A7" s="52" t="s">
        <v>438</v>
      </c>
      <c r="B7" s="268">
        <v>2104</v>
      </c>
      <c r="C7" s="268">
        <v>1115755</v>
      </c>
      <c r="D7" s="269">
        <v>2.9</v>
      </c>
      <c r="E7" s="268">
        <v>183</v>
      </c>
      <c r="F7" s="268">
        <v>138056</v>
      </c>
      <c r="G7" s="269">
        <v>5.2</v>
      </c>
      <c r="H7" s="268">
        <v>616</v>
      </c>
      <c r="I7" s="268">
        <v>477936</v>
      </c>
      <c r="J7" s="269">
        <v>4.5999999999999996</v>
      </c>
      <c r="K7" s="268">
        <v>2903</v>
      </c>
      <c r="L7" s="268">
        <v>1731747</v>
      </c>
      <c r="M7" s="268">
        <v>597</v>
      </c>
      <c r="N7" s="269">
        <v>3.3</v>
      </c>
    </row>
    <row r="8" spans="1:14" ht="20.65" customHeight="1" x14ac:dyDescent="0.15">
      <c r="A8" s="52" t="s">
        <v>318</v>
      </c>
      <c r="B8" s="268">
        <v>16294</v>
      </c>
      <c r="C8" s="268">
        <v>21743271</v>
      </c>
      <c r="D8" s="269">
        <v>22.6</v>
      </c>
      <c r="E8" s="268">
        <v>1101</v>
      </c>
      <c r="F8" s="268">
        <v>1542395</v>
      </c>
      <c r="G8" s="269">
        <v>31.4</v>
      </c>
      <c r="H8" s="268">
        <v>7047</v>
      </c>
      <c r="I8" s="268">
        <v>9747643</v>
      </c>
      <c r="J8" s="269">
        <v>51.9</v>
      </c>
      <c r="K8" s="268">
        <v>24442</v>
      </c>
      <c r="L8" s="268">
        <v>33033309</v>
      </c>
      <c r="M8" s="268">
        <v>1351</v>
      </c>
      <c r="N8" s="269">
        <v>27.4</v>
      </c>
    </row>
    <row r="9" spans="1:14" ht="20.65" customHeight="1" x14ac:dyDescent="0.15">
      <c r="A9" s="52" t="s">
        <v>336</v>
      </c>
      <c r="B9" s="268">
        <v>19482</v>
      </c>
      <c r="C9" s="268">
        <v>47512075</v>
      </c>
      <c r="D9" s="269">
        <v>27</v>
      </c>
      <c r="E9" s="268">
        <v>885</v>
      </c>
      <c r="F9" s="268">
        <v>2182927</v>
      </c>
      <c r="G9" s="269">
        <v>25.2</v>
      </c>
      <c r="H9" s="268">
        <v>3411</v>
      </c>
      <c r="I9" s="268">
        <v>7930044</v>
      </c>
      <c r="J9" s="269">
        <v>25.1</v>
      </c>
      <c r="K9" s="268">
        <v>23778</v>
      </c>
      <c r="L9" s="268">
        <v>57625046</v>
      </c>
      <c r="M9" s="268">
        <v>2423</v>
      </c>
      <c r="N9" s="269">
        <v>26.6</v>
      </c>
    </row>
    <row r="10" spans="1:14" ht="20.65" customHeight="1" x14ac:dyDescent="0.15">
      <c r="A10" s="52" t="s">
        <v>337</v>
      </c>
      <c r="B10" s="268">
        <v>12943</v>
      </c>
      <c r="C10" s="268">
        <v>48456059</v>
      </c>
      <c r="D10" s="269">
        <v>17.899999999999999</v>
      </c>
      <c r="E10" s="268">
        <v>496</v>
      </c>
      <c r="F10" s="268">
        <v>1773854</v>
      </c>
      <c r="G10" s="269">
        <v>14.1</v>
      </c>
      <c r="H10" s="268">
        <v>1153</v>
      </c>
      <c r="I10" s="268">
        <v>4084568</v>
      </c>
      <c r="J10" s="269">
        <v>8.5</v>
      </c>
      <c r="K10" s="268">
        <v>14592</v>
      </c>
      <c r="L10" s="268">
        <v>54314481</v>
      </c>
      <c r="M10" s="268">
        <v>3722</v>
      </c>
      <c r="N10" s="269">
        <v>16.3</v>
      </c>
    </row>
    <row r="11" spans="1:14" ht="20.65" customHeight="1" x14ac:dyDescent="0.15">
      <c r="A11" s="52" t="s">
        <v>338</v>
      </c>
      <c r="B11" s="268">
        <v>7955</v>
      </c>
      <c r="C11" s="268">
        <v>40234576</v>
      </c>
      <c r="D11" s="269">
        <v>11</v>
      </c>
      <c r="E11" s="268">
        <v>317</v>
      </c>
      <c r="F11" s="268">
        <v>1492438</v>
      </c>
      <c r="G11" s="269">
        <v>9</v>
      </c>
      <c r="H11" s="268">
        <v>466</v>
      </c>
      <c r="I11" s="268">
        <v>2174098</v>
      </c>
      <c r="J11" s="269">
        <v>3.4</v>
      </c>
      <c r="K11" s="268">
        <v>8738</v>
      </c>
      <c r="L11" s="268">
        <v>43901112</v>
      </c>
      <c r="M11" s="268">
        <v>5024</v>
      </c>
      <c r="N11" s="269">
        <v>9.8000000000000007</v>
      </c>
    </row>
    <row r="12" spans="1:14" ht="20.65" customHeight="1" x14ac:dyDescent="0.15">
      <c r="A12" s="52" t="s">
        <v>339</v>
      </c>
      <c r="B12" s="268">
        <v>6904</v>
      </c>
      <c r="C12" s="268">
        <v>45328404</v>
      </c>
      <c r="D12" s="269">
        <v>9.6</v>
      </c>
      <c r="E12" s="268">
        <v>222</v>
      </c>
      <c r="F12" s="268">
        <v>1336030</v>
      </c>
      <c r="G12" s="269">
        <v>6.3</v>
      </c>
      <c r="H12" s="268">
        <v>330</v>
      </c>
      <c r="I12" s="268">
        <v>1962178</v>
      </c>
      <c r="J12" s="269">
        <v>2.4</v>
      </c>
      <c r="K12" s="268">
        <v>7456</v>
      </c>
      <c r="L12" s="268">
        <v>48626612</v>
      </c>
      <c r="M12" s="268">
        <v>6522</v>
      </c>
      <c r="N12" s="269">
        <v>8.4</v>
      </c>
    </row>
    <row r="13" spans="1:14" ht="20.65" customHeight="1" x14ac:dyDescent="0.15">
      <c r="A13" s="52" t="s">
        <v>340</v>
      </c>
      <c r="B13" s="268">
        <v>2904</v>
      </c>
      <c r="C13" s="268">
        <v>24072595</v>
      </c>
      <c r="D13" s="269">
        <v>4</v>
      </c>
      <c r="E13" s="268">
        <v>96</v>
      </c>
      <c r="F13" s="268">
        <v>740551</v>
      </c>
      <c r="G13" s="269">
        <v>2.8</v>
      </c>
      <c r="H13" s="268">
        <v>140</v>
      </c>
      <c r="I13" s="268">
        <v>1053772</v>
      </c>
      <c r="J13" s="269">
        <v>1</v>
      </c>
      <c r="K13" s="268">
        <v>3140</v>
      </c>
      <c r="L13" s="268">
        <v>25866918</v>
      </c>
      <c r="M13" s="268">
        <v>8238</v>
      </c>
      <c r="N13" s="269">
        <v>3.5</v>
      </c>
    </row>
    <row r="14" spans="1:14" ht="20.65" customHeight="1" x14ac:dyDescent="0.15">
      <c r="A14" s="52" t="s">
        <v>341</v>
      </c>
      <c r="B14" s="268">
        <v>2147</v>
      </c>
      <c r="C14" s="268">
        <v>22674713</v>
      </c>
      <c r="D14" s="269">
        <v>3</v>
      </c>
      <c r="E14" s="268">
        <v>103</v>
      </c>
      <c r="F14" s="268">
        <v>1035886</v>
      </c>
      <c r="G14" s="269">
        <v>2.9</v>
      </c>
      <c r="H14" s="268">
        <v>164</v>
      </c>
      <c r="I14" s="268">
        <v>1610922</v>
      </c>
      <c r="J14" s="269">
        <v>1.2</v>
      </c>
      <c r="K14" s="268">
        <v>2414</v>
      </c>
      <c r="L14" s="268">
        <v>25321521</v>
      </c>
      <c r="M14" s="268">
        <v>10489</v>
      </c>
      <c r="N14" s="269">
        <v>2.7</v>
      </c>
    </row>
    <row r="15" spans="1:14" ht="20.65" customHeight="1" x14ac:dyDescent="0.15">
      <c r="A15" s="52" t="s">
        <v>439</v>
      </c>
      <c r="B15" s="270">
        <v>1415</v>
      </c>
      <c r="C15" s="271">
        <v>26713993</v>
      </c>
      <c r="D15" s="272">
        <v>2</v>
      </c>
      <c r="E15" s="271">
        <v>110</v>
      </c>
      <c r="F15" s="271">
        <v>2592814</v>
      </c>
      <c r="G15" s="272">
        <v>3.1</v>
      </c>
      <c r="H15" s="271">
        <v>258</v>
      </c>
      <c r="I15" s="271">
        <v>5455217</v>
      </c>
      <c r="J15" s="272">
        <v>1.9</v>
      </c>
      <c r="K15" s="271">
        <v>1783</v>
      </c>
      <c r="L15" s="271">
        <v>34762024</v>
      </c>
      <c r="M15" s="271">
        <v>19496</v>
      </c>
      <c r="N15" s="272">
        <v>2</v>
      </c>
    </row>
    <row r="16" spans="1:14" ht="8.4499999999999993" customHeight="1" x14ac:dyDescent="0.15">
      <c r="A16" s="101"/>
      <c r="B16" s="67"/>
      <c r="C16" s="68"/>
      <c r="D16" s="68"/>
      <c r="E16" s="68"/>
      <c r="F16" s="68"/>
      <c r="G16" s="68"/>
      <c r="H16" s="68"/>
      <c r="I16" s="68"/>
      <c r="J16" s="68"/>
      <c r="K16" s="68"/>
      <c r="L16" s="68"/>
      <c r="M16" s="68"/>
      <c r="N16" s="68"/>
    </row>
    <row r="17" spans="2:14" x14ac:dyDescent="0.15">
      <c r="B17" s="2"/>
      <c r="K17" s="310" t="s">
        <v>616</v>
      </c>
      <c r="L17" s="310"/>
      <c r="M17" s="310"/>
      <c r="N17" s="310"/>
    </row>
    <row r="18" spans="2:14" x14ac:dyDescent="0.15">
      <c r="B18" s="2"/>
      <c r="K18" s="298" t="s">
        <v>614</v>
      </c>
      <c r="L18" s="298"/>
      <c r="M18" s="298"/>
      <c r="N18" s="298"/>
    </row>
    <row r="19" spans="2:14" x14ac:dyDescent="0.15">
      <c r="B19" s="2"/>
      <c r="K19" s="311" t="s">
        <v>615</v>
      </c>
      <c r="L19" s="311"/>
      <c r="M19" s="311"/>
      <c r="N19" s="311"/>
    </row>
    <row r="21" spans="2:14" ht="13.5" customHeight="1" x14ac:dyDescent="0.15">
      <c r="H21" s="3"/>
      <c r="I21" s="3"/>
      <c r="J21" s="3"/>
      <c r="K21" s="3"/>
      <c r="L21" s="3"/>
      <c r="M21" s="3"/>
      <c r="N21" s="3"/>
    </row>
    <row r="22" spans="2:14" ht="14.25" customHeight="1" x14ac:dyDescent="0.15"/>
    <row r="23" spans="2:14" ht="19.899999999999999" customHeight="1" x14ac:dyDescent="0.15"/>
    <row r="24" spans="2:14" ht="19.899999999999999" customHeight="1" x14ac:dyDescent="0.15"/>
    <row r="25" spans="2:14" ht="8.4499999999999993" customHeight="1" x14ac:dyDescent="0.15"/>
    <row r="26" spans="2:14" ht="20.65" customHeight="1" x14ac:dyDescent="0.15"/>
    <row r="27" spans="2:14" ht="20.65" customHeight="1" x14ac:dyDescent="0.15"/>
    <row r="28" spans="2:14" ht="20.65" customHeight="1" x14ac:dyDescent="0.15"/>
    <row r="29" spans="2:14" ht="20.65" customHeight="1" x14ac:dyDescent="0.15"/>
    <row r="30" spans="2:14" ht="20.65" customHeight="1" x14ac:dyDescent="0.15"/>
    <row r="31" spans="2:14" ht="20.65" customHeight="1" x14ac:dyDescent="0.15"/>
    <row r="32" spans="2:14" ht="20.65" customHeight="1" x14ac:dyDescent="0.15"/>
    <row r="33" spans="2:2" ht="20.65" customHeight="1" x14ac:dyDescent="0.15"/>
    <row r="34" spans="2:2" ht="20.65" customHeight="1" x14ac:dyDescent="0.15"/>
    <row r="35" spans="2:2" ht="20.65" customHeight="1" x14ac:dyDescent="0.15"/>
    <row r="36" spans="2:2" ht="20.65" customHeight="1" x14ac:dyDescent="0.15"/>
    <row r="37" spans="2:2" ht="8.4499999999999993" customHeight="1" x14ac:dyDescent="0.15"/>
    <row r="38" spans="2:2" ht="13.5" customHeight="1" x14ac:dyDescent="0.15"/>
    <row r="39" spans="2:2" ht="13.5" customHeight="1" x14ac:dyDescent="0.15"/>
    <row r="40" spans="2:2" ht="13.5" customHeight="1" x14ac:dyDescent="0.15"/>
    <row r="41" spans="2:2" x14ac:dyDescent="0.15">
      <c r="B41" s="2"/>
    </row>
    <row r="42" spans="2:2" x14ac:dyDescent="0.15">
      <c r="B42" s="2"/>
    </row>
    <row r="43" spans="2:2" x14ac:dyDescent="0.15">
      <c r="B43" s="2"/>
    </row>
    <row r="44" spans="2:2" x14ac:dyDescent="0.15">
      <c r="B44" s="2"/>
    </row>
  </sheetData>
  <mergeCells count="9">
    <mergeCell ref="K19:N19"/>
    <mergeCell ref="K18:N18"/>
    <mergeCell ref="K17:N17"/>
    <mergeCell ref="A1:G1"/>
    <mergeCell ref="H3:J3"/>
    <mergeCell ref="B3:D3"/>
    <mergeCell ref="E3:G3"/>
    <mergeCell ref="K3:N3"/>
    <mergeCell ref="H1:N1"/>
  </mergeCells>
  <phoneticPr fontId="29"/>
  <pageMargins left="0.78740157480314965" right="0.78740157480314965" top="0.98425196850393704" bottom="0.98425196850393704" header="0.51181102362204722" footer="0.51181102362204722"/>
  <pageSetup paperSize="9" firstPageNumber="220" orientation="portrait" useFirstPageNumber="1" r:id="rId1"/>
  <headerFooter differentOddEven="1">
    <oddHeader>&amp;L&amp;"ＭＳ 明朝,標準"&amp;10&amp;P　行財政</oddHeader>
    <evenHeader>&amp;R&amp;"ＭＳ 明朝,標準"&amp;10行財政　&amp;P</even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</Template>
  <TotalTime>9775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14</vt:i4>
      </vt:variant>
    </vt:vector>
  </HeadingPairs>
  <TitlesOfParts>
    <vt:vector size="28" baseType="lpstr">
      <vt:lpstr>P201</vt:lpstr>
      <vt:lpstr>P202.203</vt:lpstr>
      <vt:lpstr>P204.205</vt:lpstr>
      <vt:lpstr>P206.207</vt:lpstr>
      <vt:lpstr>P208～211</vt:lpstr>
      <vt:lpstr>P212.213</vt:lpstr>
      <vt:lpstr>P214～217</vt:lpstr>
      <vt:lpstr>P218.219</vt:lpstr>
      <vt:lpstr>P220.221</vt:lpstr>
      <vt:lpstr>P222.223</vt:lpstr>
      <vt:lpstr>P224.225</vt:lpstr>
      <vt:lpstr>P226.227</vt:lpstr>
      <vt:lpstr>P228.229</vt:lpstr>
      <vt:lpstr>P230</vt:lpstr>
      <vt:lpstr>'P201'!Print_Area</vt:lpstr>
      <vt:lpstr>P202.203!Print_Area</vt:lpstr>
      <vt:lpstr>P204.205!Print_Area</vt:lpstr>
      <vt:lpstr>P206.207!Print_Area</vt:lpstr>
      <vt:lpstr>'P208～211'!Print_Area</vt:lpstr>
      <vt:lpstr>P212.213!Print_Area</vt:lpstr>
      <vt:lpstr>'P214～217'!Print_Area</vt:lpstr>
      <vt:lpstr>P218.219!Print_Area</vt:lpstr>
      <vt:lpstr>P220.221!Print_Area</vt:lpstr>
      <vt:lpstr>P222.223!Print_Area</vt:lpstr>
      <vt:lpstr>P224.225!Print_Area</vt:lpstr>
      <vt:lpstr>P226.227!Print_Area</vt:lpstr>
      <vt:lpstr>P228.229!Print_Area</vt:lpstr>
      <vt:lpstr>'P230'!Print_Area</vt:lpstr>
    </vt:vector>
  </TitlesOfParts>
  <Company>小平市役所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庶務文書課2</dc:creator>
  <cp:lastModifiedBy>201413</cp:lastModifiedBy>
  <cp:revision>3</cp:revision>
  <cp:lastPrinted>2019-05-30T00:25:58Z</cp:lastPrinted>
  <dcterms:created xsi:type="dcterms:W3CDTF">2016-06-16T04:35:00Z</dcterms:created>
  <dcterms:modified xsi:type="dcterms:W3CDTF">2019-06-19T04:29:07Z</dcterms:modified>
</cp:coreProperties>
</file>